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COVP" sheetId="1" r:id="rId1"/>
    <sheet name="abs" sheetId="2" r:id="rId2"/>
    <sheet name="details" sheetId="3" r:id="rId3"/>
  </sheets>
  <definedNames>
    <definedName name="_xlnm.Print_Area" localSheetId="1">'abs'!$A$1:$R$18</definedName>
    <definedName name="_xlnm.Print_Area" localSheetId="2">'details'!$A$1:$K$100</definedName>
    <definedName name="_xlnm.Print_Titles" localSheetId="2">'details'!$4:$5</definedName>
  </definedNames>
  <calcPr fullCalcOnLoad="1"/>
</workbook>
</file>

<file path=xl/sharedStrings.xml><?xml version="1.0" encoding="utf-8"?>
<sst xmlns="http://schemas.openxmlformats.org/spreadsheetml/2006/main" count="416" uniqueCount="261">
  <si>
    <t>District</t>
  </si>
  <si>
    <t>Sub-total</t>
  </si>
  <si>
    <t>Work is in progress</t>
  </si>
  <si>
    <t>KRISHNA</t>
  </si>
  <si>
    <t>NELLORE</t>
  </si>
  <si>
    <t>KADAPA</t>
  </si>
  <si>
    <t>KURNOOL</t>
  </si>
  <si>
    <t>Grand Total</t>
  </si>
  <si>
    <t>S.NO</t>
  </si>
  <si>
    <t>Urlam</t>
  </si>
  <si>
    <t>Venakatapuram</t>
  </si>
  <si>
    <t>Manikyapuram</t>
  </si>
  <si>
    <t>Rajapuram</t>
  </si>
  <si>
    <t>Sunkarametta</t>
  </si>
  <si>
    <t>U.Cheedipalem</t>
  </si>
  <si>
    <t>Sileru</t>
  </si>
  <si>
    <t>Korukonda</t>
  </si>
  <si>
    <t>Pedavalasa</t>
  </si>
  <si>
    <t>Tagarampudi</t>
  </si>
  <si>
    <t>Maduruwada</t>
  </si>
  <si>
    <t>Zeddangi</t>
  </si>
  <si>
    <t>Rajavommangi</t>
  </si>
  <si>
    <t>Maredumilli</t>
  </si>
  <si>
    <t>Virava</t>
  </si>
  <si>
    <t>Lakkavaram</t>
  </si>
  <si>
    <t>Nagaram</t>
  </si>
  <si>
    <t>Jeelugumilli</t>
  </si>
  <si>
    <t>Kamavarapukota</t>
  </si>
  <si>
    <t>Puritigadda</t>
  </si>
  <si>
    <t>Kaplieswarapuram</t>
  </si>
  <si>
    <t>Indupalli</t>
  </si>
  <si>
    <t>Pammarru</t>
  </si>
  <si>
    <t>Thurimerla</t>
  </si>
  <si>
    <t>S.R.Puram</t>
  </si>
  <si>
    <t>Marripadu</t>
  </si>
  <si>
    <t>Kovurpalli</t>
  </si>
  <si>
    <t>P.Kothapalli</t>
  </si>
  <si>
    <t>Palagurrallapalli</t>
  </si>
  <si>
    <t>Srisailam</t>
  </si>
  <si>
    <t>Bairluty</t>
  </si>
  <si>
    <t>Parthakota</t>
  </si>
  <si>
    <t>EAST GODAVARI</t>
  </si>
  <si>
    <t>WEST GODAVARI</t>
  </si>
  <si>
    <t>GUNTUR</t>
  </si>
  <si>
    <t>PRAKASAM</t>
  </si>
  <si>
    <t>Grand total</t>
  </si>
  <si>
    <t>SRIKAKULAM</t>
  </si>
  <si>
    <t>VIZIANAGARM</t>
  </si>
  <si>
    <t>VISAKHAPATANAM</t>
  </si>
  <si>
    <t>CHITTOR</t>
  </si>
  <si>
    <t>Durgi</t>
  </si>
  <si>
    <t>Mollagunata</t>
  </si>
  <si>
    <t>Dachepalli</t>
  </si>
  <si>
    <t>Piduguralla</t>
  </si>
  <si>
    <t>Rompicherla</t>
  </si>
  <si>
    <t xml:space="preserve">Chinthota </t>
  </si>
  <si>
    <t>Mangalam</t>
  </si>
  <si>
    <t>Construction of (94) Primary Health Centres 
for the year 2012-13</t>
  </si>
  <si>
    <t>`</t>
  </si>
  <si>
    <t>Construction of (94) Primary Health Centres for the year 2012-13</t>
  </si>
  <si>
    <t>Arakithota</t>
  </si>
  <si>
    <t>R.V.Nagar</t>
  </si>
  <si>
    <t>Nagulapalli</t>
  </si>
  <si>
    <t>Mallam</t>
  </si>
  <si>
    <t>U.Kothapalli</t>
  </si>
  <si>
    <t>Veeravaram</t>
  </si>
  <si>
    <t>Venigandla</t>
  </si>
  <si>
    <t>Karlapadu</t>
  </si>
  <si>
    <t>Guntupalli</t>
  </si>
  <si>
    <t>Pothavaram</t>
  </si>
  <si>
    <t>Thimmasamudram</t>
  </si>
  <si>
    <t>Dronadula</t>
  </si>
  <si>
    <t>Gunapatipalem</t>
  </si>
  <si>
    <t>Vidavalur</t>
  </si>
  <si>
    <t>vallipedu</t>
  </si>
  <si>
    <t>Gurramkonda</t>
  </si>
  <si>
    <t>Bommasamudram</t>
  </si>
  <si>
    <t>Yerraguntla</t>
  </si>
  <si>
    <t>Uppalapalem</t>
  </si>
  <si>
    <t>Gajulapally (Molagavelli)</t>
  </si>
  <si>
    <t>-do-</t>
  </si>
  <si>
    <t>Sl.
No</t>
  </si>
  <si>
    <t>Name of District</t>
  </si>
  <si>
    <t>Block/Mandal</t>
  </si>
  <si>
    <t>Name of Centre</t>
  </si>
  <si>
    <t>Date/Month of Work sanctioned</t>
  </si>
  <si>
    <t>Financial Progress</t>
  </si>
  <si>
    <t xml:space="preserve">Name of Execution agency </t>
  </si>
  <si>
    <t>Physical Progress</t>
  </si>
  <si>
    <t>Expenditure (Rs. In lakhs)</t>
  </si>
  <si>
    <t>If complete - Date/Month of Work Completion</t>
  </si>
  <si>
    <t>If not completed -Stage of Progress</t>
  </si>
  <si>
    <t xml:space="preserve">Tentative date of completion </t>
  </si>
  <si>
    <t>Narasannapeta (M)</t>
  </si>
  <si>
    <t xml:space="preserve">31.08.2012 </t>
  </si>
  <si>
    <t>Ramabhadrapuram</t>
  </si>
  <si>
    <t>transfer the work Tribal Welfare Dept.</t>
  </si>
  <si>
    <t>Anakapalli</t>
  </si>
  <si>
    <t>Chinagadhili</t>
  </si>
  <si>
    <t>Poalavaram</t>
  </si>
  <si>
    <t>Eluru Rural</t>
  </si>
  <si>
    <t xml:space="preserve">Kamavarapukota   </t>
  </si>
  <si>
    <t>CH.Ratnakara Rao, Nuzvid</t>
  </si>
  <si>
    <t>Challapalli</t>
  </si>
  <si>
    <t>Md.Haleem khan, Khammam</t>
  </si>
  <si>
    <t>Pamidimukkala</t>
  </si>
  <si>
    <t>M/s Sri construc- tions, VJA</t>
  </si>
  <si>
    <t>Unguturu</t>
  </si>
  <si>
    <t>Sri  P.Madhu  babu, Hyd</t>
  </si>
  <si>
    <t>Kaikaluru</t>
  </si>
  <si>
    <t>--</t>
  </si>
  <si>
    <t xml:space="preserve">Sri K.Srinivasu, </t>
  </si>
  <si>
    <t>Sri B.Venkata Reddy.</t>
  </si>
  <si>
    <t>Sri B. Rama Krishna.</t>
  </si>
  <si>
    <t>Sri R.Radha Krishna Murthy.</t>
  </si>
  <si>
    <t>Sri J.Srinviasa Rao</t>
  </si>
  <si>
    <t>Pedakakani(M)</t>
  </si>
  <si>
    <t>Piduguralla(M)</t>
  </si>
  <si>
    <t>Repalli(M)</t>
  </si>
  <si>
    <t>Ballikurava</t>
  </si>
  <si>
    <t>N.G.Padu</t>
  </si>
  <si>
    <t>Martur</t>
  </si>
  <si>
    <t>Dagadarthi</t>
  </si>
  <si>
    <t>K. Ramesh,
Kavali</t>
  </si>
  <si>
    <t>Chittamur</t>
  </si>
  <si>
    <t>Vakadu</t>
  </si>
  <si>
    <t>M/s AR Constructions</t>
  </si>
  <si>
    <t>Chillakur</t>
  </si>
  <si>
    <t>Bogolu</t>
  </si>
  <si>
    <t>Ch. Venkates-warlu Reddy</t>
  </si>
  <si>
    <t>Tirupati Rural</t>
  </si>
  <si>
    <t>Gudipala</t>
  </si>
  <si>
    <t>V.Hanuman Das</t>
  </si>
  <si>
    <t>Rambhupal Reddy</t>
  </si>
  <si>
    <t>B.Aleem Miah</t>
  </si>
  <si>
    <t>Rudvaram</t>
  </si>
  <si>
    <t>Velugodu</t>
  </si>
  <si>
    <t>Atmakur</t>
  </si>
  <si>
    <t>Owk</t>
  </si>
  <si>
    <t>Pagidala</t>
  </si>
  <si>
    <t>_do_</t>
  </si>
  <si>
    <t>Sri.DV Subbaraju</t>
  </si>
  <si>
    <t>Sri Venkateswara Agency</t>
  </si>
  <si>
    <t>Sri Surya Rama Constructions</t>
  </si>
  <si>
    <t>Y Prakash Rao</t>
  </si>
  <si>
    <t>M/s Sumasri constructions</t>
  </si>
  <si>
    <t>N Gopal reddy</t>
  </si>
  <si>
    <t>G Raj gopal reddy</t>
  </si>
  <si>
    <t>Ranga swamy</t>
  </si>
  <si>
    <t>Sri A.V.Mohan Reddy</t>
  </si>
  <si>
    <t>SKLM</t>
  </si>
  <si>
    <t xml:space="preserve">Lavaru </t>
  </si>
  <si>
    <t xml:space="preserve">Kaviti </t>
  </si>
  <si>
    <t>Kaviti</t>
  </si>
  <si>
    <t>VSP</t>
  </si>
  <si>
    <t>EG</t>
  </si>
  <si>
    <t>WG</t>
  </si>
  <si>
    <t>GNT</t>
  </si>
  <si>
    <t>PKSM</t>
  </si>
  <si>
    <t>NLR</t>
  </si>
  <si>
    <t>CTR</t>
  </si>
  <si>
    <t>YSR</t>
  </si>
  <si>
    <t>KNL</t>
  </si>
  <si>
    <t xml:space="preserve">Sri K.Chandra Naidu, </t>
  </si>
  <si>
    <t>VZM</t>
  </si>
  <si>
    <t>KRI</t>
  </si>
  <si>
    <t>Sri Bh.Ramakrishana</t>
  </si>
  <si>
    <t>M/s.R.Gangaiah</t>
  </si>
  <si>
    <t>M/s.Sai nath Enterprises</t>
  </si>
  <si>
    <t>30.06.2014</t>
  </si>
  <si>
    <t>RS Santha Ram</t>
  </si>
  <si>
    <t>G Satya Sudeer</t>
  </si>
  <si>
    <t>Sri Satya Narayana</t>
  </si>
  <si>
    <t>Villa Rama Kaleswara Rao</t>
  </si>
  <si>
    <t>L.N.D.Peta</t>
  </si>
  <si>
    <t xml:space="preserve">Jeelugumilli  </t>
  </si>
  <si>
    <t>Gudiwadalanka</t>
  </si>
  <si>
    <t>Kolletikota</t>
  </si>
  <si>
    <t>Seethanapalli</t>
  </si>
  <si>
    <t>J.V.Rama Rao</t>
  </si>
  <si>
    <t>Sri. G. Chakrapani Reddy</t>
  </si>
  <si>
    <t>M/s. VSSR Constructions</t>
  </si>
  <si>
    <t>31.07.2014</t>
  </si>
  <si>
    <t>Nagalapuram</t>
  </si>
  <si>
    <t xml:space="preserve">
Nagalapuram
(Kuppam Baduru)
</t>
  </si>
  <si>
    <t xml:space="preserve">   </t>
  </si>
  <si>
    <t>Mothkur
(Velutodu Tribal)</t>
  </si>
  <si>
    <t>Add establishment charges@ 7%</t>
  </si>
  <si>
    <t>TOTAL :</t>
  </si>
  <si>
    <t>M/s.Sachin build Tech , Vizag</t>
  </si>
  <si>
    <t>G. Srinivasa Reddy</t>
  </si>
  <si>
    <t>Venugopal Reddy</t>
  </si>
  <si>
    <t>BKM constructions</t>
  </si>
  <si>
    <t>Finishings in progress</t>
  </si>
  <si>
    <t>Sri. Sindhu Constructions</t>
  </si>
  <si>
    <t>D.Dastagiri</t>
  </si>
  <si>
    <t>N.Venu Gopal Reddy</t>
  </si>
  <si>
    <t>Laveru</t>
  </si>
  <si>
    <t>Laveru
(LMD Colony)</t>
  </si>
  <si>
    <t>30.09.2014</t>
  </si>
  <si>
    <t>31.01.2015</t>
  </si>
  <si>
    <t>31.05.2014</t>
  </si>
  <si>
    <t>03.03.2014</t>
  </si>
  <si>
    <t>31.08.2014</t>
  </si>
  <si>
    <t>01.03.2015</t>
  </si>
  <si>
    <t>30.11.2014</t>
  </si>
  <si>
    <t>Completed</t>
  </si>
  <si>
    <t>02.11.2014</t>
  </si>
  <si>
    <t>09.11.2014</t>
  </si>
  <si>
    <t>D.Bhaskara Rao</t>
  </si>
  <si>
    <t>V Sundaraiah</t>
  </si>
  <si>
    <t>M. Srinivasulu Reddy</t>
  </si>
  <si>
    <t>01.08.2014</t>
  </si>
  <si>
    <t>AS/RAS
(Rs.in lakhs)</t>
  </si>
  <si>
    <t>AS / RAS amount (Rs. In lakhs)</t>
  </si>
  <si>
    <t>17.08.2014</t>
  </si>
  <si>
    <t>11.10.2014</t>
  </si>
  <si>
    <t>31.03.2015</t>
  </si>
  <si>
    <t>28-03-2014</t>
  </si>
  <si>
    <t>20-10-2014</t>
  </si>
  <si>
    <t xml:space="preserve">Bollapalli </t>
  </si>
  <si>
    <t>Vellaturu
(Alternate place Daroor Camp in Karim nagar Dist)</t>
  </si>
  <si>
    <t>Narsapuram
(In place of KC Canal’ in Karimnagar district)</t>
  </si>
  <si>
    <t>Sri A.V. Mohan Reddy</t>
  </si>
  <si>
    <t>Sri B.Venkata Reddy</t>
  </si>
  <si>
    <t>31.12.2014</t>
  </si>
  <si>
    <t>31.07.2015</t>
  </si>
  <si>
    <t>31.08.2015</t>
  </si>
  <si>
    <t>20.04.2015</t>
  </si>
  <si>
    <t>Columns raised upto roof level.  Work stopped by the Contrator.  Final notice issued to Contractor.</t>
  </si>
  <si>
    <t>Slab work in progress.</t>
  </si>
  <si>
    <t>31.03.2016</t>
  </si>
  <si>
    <t>31.12.2015</t>
  </si>
  <si>
    <t>30.09.2015</t>
  </si>
  <si>
    <t>KDP</t>
  </si>
  <si>
    <t>Gross Expenditure
(Rs. In lakhs)</t>
  </si>
  <si>
    <t>Balance amount required 
(Rs. In lakhs)</t>
  </si>
  <si>
    <t>No. of works Sanctioned</t>
  </si>
  <si>
    <t>No.of Works Not taken</t>
  </si>
  <si>
    <t xml:space="preserve"> Taken up by other department</t>
  </si>
  <si>
    <t>Site problem</t>
  </si>
  <si>
    <t>Tender stage (RAS awaited or etc)</t>
  </si>
  <si>
    <t xml:space="preserve">Final bill </t>
  </si>
  <si>
    <t xml:space="preserve">Building </t>
  </si>
  <si>
    <t>Paid</t>
  </si>
  <si>
    <t>Not paid</t>
  </si>
  <si>
    <t>Handed over</t>
  </si>
  <si>
    <t>Not Handed Over</t>
  </si>
  <si>
    <t xml:space="preserve"> -</t>
  </si>
  <si>
    <t>Stage of takenuo works</t>
  </si>
  <si>
    <t>Total (7+8+9)</t>
  </si>
  <si>
    <t>No.of Works taken up
 (6-10)</t>
  </si>
  <si>
    <t>ABSTRACT</t>
  </si>
  <si>
    <t>Revised proposals were submitted to the PIP for Rs.124 Lakhs for each work. RAS is awaited.</t>
  </si>
  <si>
    <t>As the identified site is very low lying. Revised Estimate for Rs. 134.50  lakhs submitted for obtaining Revised Administrative sanction.</t>
  </si>
  <si>
    <t>Site to be handed over. Revised proposals were submitted to the PIP for Rs.124 Lakhs for each work. RAS is awaited.</t>
  </si>
  <si>
    <t>27.11.2015</t>
  </si>
  <si>
    <t>31.11.2015</t>
  </si>
  <si>
    <t>Work to be started</t>
  </si>
  <si>
    <t>Dt:19.01.2016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</si>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</sst>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"/>
    <numFmt numFmtId="178" formatCode="0.000"/>
    <numFmt numFmtId="179" formatCode="m/d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Times New Roman"/>
      <family val="1"/>
    </font>
    <font>
      <sz val="10"/>
      <name val="Verdana"/>
      <family val="2"/>
    </font>
    <font>
      <b/>
      <u val="single"/>
      <sz val="12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top" wrapText="1"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58" applyFont="1" applyFill="1">
      <alignment/>
      <protection/>
    </xf>
    <xf numFmtId="0" fontId="5" fillId="0" borderId="0" xfId="58" applyFont="1" applyFill="1">
      <alignment/>
      <protection/>
    </xf>
    <xf numFmtId="0" fontId="6" fillId="0" borderId="11" xfId="58" applyFont="1" applyFill="1" applyBorder="1" applyAlignment="1">
      <alignment vertical="center"/>
      <protection/>
    </xf>
    <xf numFmtId="0" fontId="6" fillId="0" borderId="12" xfId="58" applyFont="1" applyFill="1" applyBorder="1" applyAlignment="1">
      <alignment vertical="center"/>
      <protection/>
    </xf>
    <xf numFmtId="0" fontId="6" fillId="0" borderId="13" xfId="58" applyFont="1" applyFill="1" applyBorder="1" applyAlignment="1">
      <alignment vertical="center"/>
      <protection/>
    </xf>
    <xf numFmtId="0" fontId="6" fillId="0" borderId="0" xfId="58" applyFont="1" applyFill="1" applyBorder="1" applyAlignment="1">
      <alignment vertical="center"/>
      <protection/>
    </xf>
    <xf numFmtId="0" fontId="6" fillId="0" borderId="14" xfId="58" applyFont="1" applyFill="1" applyBorder="1" applyAlignment="1">
      <alignment vertical="center"/>
      <protection/>
    </xf>
    <xf numFmtId="0" fontId="6" fillId="0" borderId="15" xfId="58" applyFont="1" applyFill="1" applyBorder="1" applyAlignment="1">
      <alignment vertical="center"/>
      <protection/>
    </xf>
    <xf numFmtId="0" fontId="6" fillId="0" borderId="16" xfId="58" applyFont="1" applyFill="1" applyBorder="1" applyAlignment="1">
      <alignment vertical="center"/>
      <protection/>
    </xf>
    <xf numFmtId="0" fontId="6" fillId="0" borderId="17" xfId="58" applyFont="1" applyFill="1" applyBorder="1" applyAlignment="1">
      <alignment vertical="center"/>
      <protection/>
    </xf>
    <xf numFmtId="0" fontId="0" fillId="0" borderId="18" xfId="58" applyFont="1" applyFill="1" applyBorder="1">
      <alignment/>
      <protection/>
    </xf>
    <xf numFmtId="0" fontId="10" fillId="0" borderId="10" xfId="0" applyFont="1" applyBorder="1" applyAlignment="1">
      <alignment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14" fillId="0" borderId="10" xfId="54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64" applyFont="1" applyFill="1" applyBorder="1" applyAlignment="1">
      <alignment horizontal="justify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2" fontId="53" fillId="0" borderId="10" xfId="0" applyNumberFormat="1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center" vertical="center" wrapText="1"/>
      <protection/>
    </xf>
    <xf numFmtId="0" fontId="5" fillId="33" borderId="10" xfId="64" applyFont="1" applyFill="1" applyBorder="1" applyAlignment="1">
      <alignment horizontal="center" vertical="center" wrapText="1"/>
      <protection/>
    </xf>
    <xf numFmtId="1" fontId="8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1" fontId="8" fillId="0" borderId="10" xfId="58" applyNumberFormat="1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1" fontId="10" fillId="0" borderId="10" xfId="58" applyNumberFormat="1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1" fontId="10" fillId="0" borderId="20" xfId="0" applyNumberFormat="1" applyFont="1" applyBorder="1" applyAlignment="1">
      <alignment horizontal="center" vertical="center" wrapText="1"/>
    </xf>
    <xf numFmtId="0" fontId="5" fillId="33" borderId="21" xfId="58" applyFont="1" applyFill="1" applyBorder="1" applyAlignment="1">
      <alignment horizontal="center" vertical="center" wrapText="1"/>
      <protection/>
    </xf>
    <xf numFmtId="2" fontId="5" fillId="33" borderId="20" xfId="62" applyNumberFormat="1" applyFont="1" applyFill="1" applyBorder="1" applyAlignment="1">
      <alignment horizontal="center" vertical="center" wrapText="1"/>
      <protection/>
    </xf>
    <xf numFmtId="0" fontId="5" fillId="0" borderId="21" xfId="58" applyFont="1" applyBorder="1" applyAlignment="1">
      <alignment horizontal="center" vertical="center"/>
      <protection/>
    </xf>
    <xf numFmtId="0" fontId="5" fillId="0" borderId="20" xfId="58" applyFont="1" applyBorder="1" applyAlignment="1">
      <alignment horizontal="center" vertical="center"/>
      <protection/>
    </xf>
    <xf numFmtId="0" fontId="8" fillId="0" borderId="21" xfId="58" applyFont="1" applyBorder="1" applyAlignment="1">
      <alignment horizontal="center" vertical="center" wrapText="1"/>
      <protection/>
    </xf>
    <xf numFmtId="0" fontId="8" fillId="0" borderId="20" xfId="58" applyFont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8" fillId="0" borderId="20" xfId="58" applyFont="1" applyFill="1" applyBorder="1" applyAlignment="1">
      <alignment horizontal="center" vertical="center" wrapText="1"/>
      <protection/>
    </xf>
    <xf numFmtId="1" fontId="10" fillId="0" borderId="21" xfId="58" applyNumberFormat="1" applyFont="1" applyBorder="1" applyAlignment="1">
      <alignment horizontal="center" vertical="center" wrapText="1"/>
      <protection/>
    </xf>
    <xf numFmtId="1" fontId="10" fillId="0" borderId="20" xfId="58" applyNumberFormat="1" applyFont="1" applyBorder="1" applyAlignment="1">
      <alignment horizontal="center" vertical="center" wrapText="1"/>
      <protection/>
    </xf>
    <xf numFmtId="0" fontId="5" fillId="33" borderId="21" xfId="64" applyFont="1" applyFill="1" applyBorder="1" applyAlignment="1">
      <alignment horizontal="center" vertical="center" wrapText="1"/>
      <protection/>
    </xf>
    <xf numFmtId="0" fontId="5" fillId="33" borderId="20" xfId="64" applyFont="1" applyFill="1" applyBorder="1" applyAlignment="1">
      <alignment horizontal="center" vertical="center" wrapText="1"/>
      <protection/>
    </xf>
    <xf numFmtId="0" fontId="5" fillId="33" borderId="21" xfId="62" applyFont="1" applyFill="1" applyBorder="1" applyAlignment="1">
      <alignment horizontal="center" vertical="center" wrapText="1"/>
      <protection/>
    </xf>
    <xf numFmtId="0" fontId="5" fillId="33" borderId="20" xfId="62" applyFont="1" applyFill="1" applyBorder="1" applyAlignment="1">
      <alignment horizontal="center" vertical="center" wrapText="1"/>
      <protection/>
    </xf>
    <xf numFmtId="0" fontId="0" fillId="33" borderId="20" xfId="64" applyFont="1" applyFill="1" applyBorder="1" applyAlignment="1">
      <alignment horizontal="center" vertical="center" wrapText="1"/>
      <protection/>
    </xf>
    <xf numFmtId="1" fontId="8" fillId="0" borderId="19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1" fontId="8" fillId="0" borderId="22" xfId="58" applyNumberFormat="1" applyFont="1" applyBorder="1" applyAlignment="1">
      <alignment horizontal="center" vertical="center" wrapText="1"/>
      <protection/>
    </xf>
    <xf numFmtId="1" fontId="8" fillId="0" borderId="22" xfId="58" applyNumberFormat="1" applyFont="1" applyFill="1" applyBorder="1" applyAlignment="1">
      <alignment horizontal="center" vertical="center" wrapText="1"/>
      <protection/>
    </xf>
    <xf numFmtId="1" fontId="10" fillId="0" borderId="22" xfId="58" applyNumberFormat="1" applyFont="1" applyBorder="1" applyAlignment="1">
      <alignment horizontal="center" vertical="center" wrapText="1"/>
      <protection/>
    </xf>
    <xf numFmtId="1" fontId="8" fillId="0" borderId="21" xfId="58" applyNumberFormat="1" applyFont="1" applyBorder="1" applyAlignment="1">
      <alignment horizontal="center" vertical="center" wrapText="1"/>
      <protection/>
    </xf>
    <xf numFmtId="1" fontId="8" fillId="0" borderId="20" xfId="58" applyNumberFormat="1" applyFont="1" applyBorder="1" applyAlignment="1">
      <alignment horizontal="center" vertical="center" wrapText="1"/>
      <protection/>
    </xf>
    <xf numFmtId="1" fontId="8" fillId="0" borderId="21" xfId="58" applyNumberFormat="1" applyFont="1" applyFill="1" applyBorder="1" applyAlignment="1">
      <alignment horizontal="center" vertical="center" wrapText="1"/>
      <protection/>
    </xf>
    <xf numFmtId="1" fontId="8" fillId="0" borderId="20" xfId="58" applyNumberFormat="1" applyFont="1" applyFill="1" applyBorder="1" applyAlignment="1">
      <alignment horizontal="center" vertical="center" wrapText="1"/>
      <protection/>
    </xf>
    <xf numFmtId="1" fontId="5" fillId="0" borderId="22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vertical="center" wrapText="1"/>
    </xf>
    <xf numFmtId="0" fontId="11" fillId="0" borderId="13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0" borderId="14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/>
      <protection/>
    </xf>
    <xf numFmtId="0" fontId="54" fillId="0" borderId="16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5" fillId="33" borderId="21" xfId="64" applyFont="1" applyFill="1" applyBorder="1" applyAlignment="1">
      <alignment horizontal="center" vertical="center" wrapText="1"/>
      <protection/>
    </xf>
    <xf numFmtId="0" fontId="5" fillId="33" borderId="20" xfId="64" applyFont="1" applyFill="1" applyBorder="1" applyAlignment="1">
      <alignment horizontal="center" vertical="center" wrapText="1"/>
      <protection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33" borderId="10" xfId="64" applyFont="1" applyFill="1" applyBorder="1" applyAlignment="1">
      <alignment horizontal="center" vertical="center" wrapText="1"/>
      <protection/>
    </xf>
    <xf numFmtId="0" fontId="5" fillId="33" borderId="22" xfId="64" applyFont="1" applyFill="1" applyBorder="1" applyAlignment="1">
      <alignment horizontal="center" vertical="center" wrapText="1"/>
      <protection/>
    </xf>
    <xf numFmtId="0" fontId="5" fillId="33" borderId="21" xfId="58" applyFont="1" applyFill="1" applyBorder="1" applyAlignment="1">
      <alignment horizontal="center" vertical="center" wrapText="1"/>
      <protection/>
    </xf>
    <xf numFmtId="0" fontId="5" fillId="33" borderId="20" xfId="58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58" applyFont="1" applyBorder="1" applyAlignment="1">
      <alignment horizontal="center" vertical="center" wrapText="1"/>
      <protection/>
    </xf>
    <xf numFmtId="2" fontId="8" fillId="0" borderId="0" xfId="0" applyNumberFormat="1" applyFont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3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REPORT/Local%20Settings/Temp/Temporary%20Directory%208%20for%20Review%20meeting%20on%2011.02.zip/Review%20meeting%20on%2011.02.2010/SCHEMES/progress%20report%206%20schemes%20on%2020-02-2010(Vi).xls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view="pageBreakPreview" zoomScale="85" zoomScaleSheetLayoutView="85" zoomScalePageLayoutView="0" workbookViewId="0" topLeftCell="B1">
      <selection activeCell="E6" sqref="E6"/>
    </sheetView>
  </sheetViews>
  <sheetFormatPr defaultColWidth="9.140625" defaultRowHeight="12.75"/>
  <cols>
    <col min="1" max="1" width="3.421875" style="2" customWidth="1"/>
    <col min="2" max="2" width="14.7109375" style="2" customWidth="1"/>
    <col min="3" max="3" width="15.140625" style="2" customWidth="1"/>
    <col min="4" max="4" width="30.7109375" style="2" customWidth="1"/>
    <col min="5" max="6" width="28.57421875" style="2" customWidth="1"/>
    <col min="7" max="7" width="21.57421875" style="2" customWidth="1"/>
    <col min="8" max="16384" width="9.140625" style="2" customWidth="1"/>
  </cols>
  <sheetData>
    <row r="1" ht="25.5" customHeight="1">
      <c r="H1" s="22"/>
    </row>
    <row r="2" spans="4:8" ht="13.5" thickBot="1">
      <c r="D2" s="3"/>
      <c r="E2" s="3"/>
      <c r="G2" s="112" t="s">
        <v>259</v>
      </c>
      <c r="H2" s="113"/>
    </row>
    <row r="3" spans="2:8" ht="13.5" customHeight="1" thickTop="1">
      <c r="B3" s="12"/>
      <c r="C3" s="4"/>
      <c r="D3" s="4"/>
      <c r="E3" s="4"/>
      <c r="F3" s="4"/>
      <c r="G3" s="4"/>
      <c r="H3" s="5"/>
    </row>
    <row r="4" spans="2:8" ht="12.75" customHeight="1">
      <c r="B4" s="6"/>
      <c r="C4" s="7"/>
      <c r="D4" s="7"/>
      <c r="E4" s="7"/>
      <c r="F4" s="7"/>
      <c r="G4" s="7"/>
      <c r="H4" s="8"/>
    </row>
    <row r="5" spans="2:8" ht="12.75" customHeight="1">
      <c r="B5" s="6"/>
      <c r="C5" s="7"/>
      <c r="D5" s="7"/>
      <c r="E5" s="7"/>
      <c r="F5" s="7"/>
      <c r="G5" s="7"/>
      <c r="H5" s="8"/>
    </row>
    <row r="6" spans="2:8" ht="12.75" customHeight="1">
      <c r="B6" s="6"/>
      <c r="C6" s="7"/>
      <c r="D6" s="7"/>
      <c r="E6" s="7"/>
      <c r="F6" s="7"/>
      <c r="G6" s="7"/>
      <c r="H6" s="8"/>
    </row>
    <row r="7" spans="2:8" ht="12.75" customHeight="1">
      <c r="B7" s="6"/>
      <c r="C7" s="7"/>
      <c r="D7" s="7"/>
      <c r="E7" s="114"/>
      <c r="F7" s="7"/>
      <c r="G7" s="7"/>
      <c r="H7" s="8"/>
    </row>
    <row r="8" spans="2:8" ht="12.75" customHeight="1">
      <c r="B8" s="6"/>
      <c r="C8" s="7"/>
      <c r="D8" s="7"/>
      <c r="E8" s="114"/>
      <c r="F8" s="7"/>
      <c r="G8" s="7"/>
      <c r="H8" s="8"/>
    </row>
    <row r="9" spans="2:8" ht="12.75" customHeight="1">
      <c r="B9" s="6"/>
      <c r="C9" s="7"/>
      <c r="D9" s="7"/>
      <c r="E9" s="114"/>
      <c r="F9" s="7"/>
      <c r="G9" s="7"/>
      <c r="H9" s="8"/>
    </row>
    <row r="10" spans="2:8" ht="12.75" customHeight="1">
      <c r="B10" s="6"/>
      <c r="C10" s="7"/>
      <c r="D10" s="7"/>
      <c r="E10" s="114"/>
      <c r="F10" s="7"/>
      <c r="G10" s="7"/>
      <c r="H10" s="8"/>
    </row>
    <row r="11" spans="2:8" ht="12.75" customHeight="1">
      <c r="B11" s="6"/>
      <c r="C11" s="41"/>
      <c r="D11" s="42"/>
      <c r="E11" s="114"/>
      <c r="F11" s="7"/>
      <c r="G11" s="7"/>
      <c r="H11" s="8"/>
    </row>
    <row r="12" spans="2:8" ht="12.75" customHeight="1">
      <c r="B12" s="6"/>
      <c r="C12" s="7"/>
      <c r="D12" s="7"/>
      <c r="E12" s="7"/>
      <c r="F12" s="7"/>
      <c r="G12" s="7"/>
      <c r="H12" s="8"/>
    </row>
    <row r="13" spans="2:8" ht="12.75" customHeight="1">
      <c r="B13" s="6"/>
      <c r="C13" s="7"/>
      <c r="D13" s="7"/>
      <c r="E13" s="7"/>
      <c r="F13" s="7"/>
      <c r="G13" s="7"/>
      <c r="H13" s="8"/>
    </row>
    <row r="14" spans="2:8" ht="12.75" customHeight="1">
      <c r="B14" s="6"/>
      <c r="C14" s="7"/>
      <c r="D14" s="7"/>
      <c r="E14" s="7"/>
      <c r="F14" s="7"/>
      <c r="G14" s="7"/>
      <c r="H14" s="8"/>
    </row>
    <row r="15" spans="2:8" ht="12.75" customHeight="1">
      <c r="B15" s="6"/>
      <c r="C15" s="7"/>
      <c r="D15" s="7"/>
      <c r="E15" s="7"/>
      <c r="F15" s="7"/>
      <c r="G15" s="7"/>
      <c r="H15" s="8"/>
    </row>
    <row r="16" spans="2:8" ht="96.75" customHeight="1">
      <c r="B16" s="109" t="s">
        <v>57</v>
      </c>
      <c r="C16" s="110"/>
      <c r="D16" s="110"/>
      <c r="E16" s="110"/>
      <c r="F16" s="110"/>
      <c r="G16" s="110"/>
      <c r="H16" s="111"/>
    </row>
    <row r="17" spans="2:8" ht="12.75" customHeight="1">
      <c r="B17" s="6"/>
      <c r="C17" s="7"/>
      <c r="D17" s="7"/>
      <c r="E17" s="7"/>
      <c r="F17" s="7"/>
      <c r="G17" s="7"/>
      <c r="H17" s="8"/>
    </row>
    <row r="18" spans="2:8" ht="12.75" customHeight="1">
      <c r="B18" s="6"/>
      <c r="C18" s="7"/>
      <c r="D18" s="7"/>
      <c r="E18" s="7"/>
      <c r="F18" s="7"/>
      <c r="G18" s="7"/>
      <c r="H18" s="8"/>
    </row>
    <row r="19" spans="2:8" ht="12.75" customHeight="1">
      <c r="B19" s="6"/>
      <c r="C19" s="7"/>
      <c r="D19" s="7"/>
      <c r="E19" s="7"/>
      <c r="F19" s="7"/>
      <c r="G19" s="7"/>
      <c r="H19" s="8"/>
    </row>
    <row r="20" spans="2:8" ht="12.75" customHeight="1">
      <c r="B20" s="6"/>
      <c r="C20" s="7"/>
      <c r="D20" s="7"/>
      <c r="E20" s="7"/>
      <c r="F20" s="7"/>
      <c r="G20" s="7"/>
      <c r="H20" s="8"/>
    </row>
    <row r="21" spans="2:8" ht="12.75" customHeight="1">
      <c r="B21" s="6"/>
      <c r="C21" s="7"/>
      <c r="D21" s="7"/>
      <c r="E21" s="7"/>
      <c r="F21" s="7"/>
      <c r="G21" s="7"/>
      <c r="H21" s="8"/>
    </row>
    <row r="22" spans="2:8" ht="12.75" customHeight="1">
      <c r="B22" s="6"/>
      <c r="C22" s="7"/>
      <c r="D22" s="7"/>
      <c r="E22" s="7"/>
      <c r="F22" s="7"/>
      <c r="G22" s="7"/>
      <c r="H22" s="8"/>
    </row>
    <row r="23" spans="2:8" ht="25.5" customHeight="1">
      <c r="B23" s="6"/>
      <c r="C23" s="7"/>
      <c r="D23" s="7"/>
      <c r="E23" s="7"/>
      <c r="F23" s="7"/>
      <c r="G23" s="7"/>
      <c r="H23" s="8"/>
    </row>
    <row r="24" spans="2:8" ht="12.75" customHeight="1">
      <c r="B24" s="6"/>
      <c r="C24" s="7"/>
      <c r="D24" s="7"/>
      <c r="E24" s="7"/>
      <c r="F24" s="7"/>
      <c r="G24" s="7"/>
      <c r="H24" s="8"/>
    </row>
    <row r="25" spans="2:8" ht="12.75" customHeight="1">
      <c r="B25" s="6"/>
      <c r="C25" s="7"/>
      <c r="D25" s="7"/>
      <c r="E25" s="7"/>
      <c r="F25" s="7"/>
      <c r="G25" s="7"/>
      <c r="H25" s="8"/>
    </row>
    <row r="26" spans="2:8" ht="12.75" customHeight="1">
      <c r="B26" s="6"/>
      <c r="C26" s="7"/>
      <c r="D26" s="7"/>
      <c r="E26" s="7"/>
      <c r="F26" s="7"/>
      <c r="G26" s="7"/>
      <c r="H26" s="8"/>
    </row>
    <row r="27" spans="2:8" ht="12.75" customHeight="1">
      <c r="B27" s="6"/>
      <c r="C27" s="7"/>
      <c r="D27" s="7"/>
      <c r="E27" s="7"/>
      <c r="F27" s="7"/>
      <c r="G27" s="7"/>
      <c r="H27" s="8"/>
    </row>
    <row r="28" spans="2:8" ht="12.75" customHeight="1">
      <c r="B28" s="6"/>
      <c r="C28" s="7"/>
      <c r="D28" s="7"/>
      <c r="E28" s="7"/>
      <c r="F28" s="7"/>
      <c r="G28" s="7"/>
      <c r="H28" s="8"/>
    </row>
    <row r="29" spans="2:8" ht="12.75" customHeight="1">
      <c r="B29" s="6"/>
      <c r="C29" s="7"/>
      <c r="D29" s="7"/>
      <c r="E29" s="7"/>
      <c r="F29" s="7"/>
      <c r="G29" s="7"/>
      <c r="H29" s="8"/>
    </row>
    <row r="30" spans="2:8" ht="12.75" customHeight="1">
      <c r="B30" s="6"/>
      <c r="C30" s="7"/>
      <c r="D30" s="7"/>
      <c r="E30" s="7"/>
      <c r="F30" s="7"/>
      <c r="G30" s="7"/>
      <c r="H30" s="8"/>
    </row>
    <row r="31" spans="2:8" ht="13.5" customHeight="1" thickBot="1">
      <c r="B31" s="9"/>
      <c r="C31" s="10"/>
      <c r="D31" s="10"/>
      <c r="E31" s="10"/>
      <c r="F31" s="10"/>
      <c r="G31" s="10"/>
      <c r="H31" s="11"/>
    </row>
    <row r="32" ht="13.5" thickTop="1"/>
  </sheetData>
  <sheetProtection/>
  <mergeCells count="3">
    <mergeCell ref="B16:H16"/>
    <mergeCell ref="G2:H2"/>
    <mergeCell ref="E7:E11"/>
  </mergeCells>
  <printOptions/>
  <pageMargins left="1.141732283464567" right="0.7480314960629921" top="0.7480314960629921" bottom="0.7480314960629921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="85" zoomScaleSheetLayoutView="85" zoomScalePageLayoutView="0" workbookViewId="0" topLeftCell="A1">
      <pane ySplit="4" topLeftCell="A14" activePane="bottomLeft" state="frozen"/>
      <selection pane="topLeft" activeCell="F70" sqref="F70"/>
      <selection pane="bottomLeft" activeCell="H33" sqref="H33"/>
    </sheetView>
  </sheetViews>
  <sheetFormatPr defaultColWidth="9.140625" defaultRowHeight="12.75"/>
  <cols>
    <col min="1" max="1" width="6.57421875" style="18" customWidth="1"/>
    <col min="2" max="2" width="8.140625" style="15" customWidth="1"/>
    <col min="3" max="5" width="13.57421875" style="19" customWidth="1"/>
    <col min="6" max="6" width="11.140625" style="20" customWidth="1"/>
    <col min="7" max="7" width="12.00390625" style="20" customWidth="1"/>
    <col min="8" max="8" width="8.8515625" style="20" customWidth="1"/>
    <col min="9" max="9" width="11.140625" style="20" customWidth="1"/>
    <col min="10" max="10" width="7.57421875" style="20" customWidth="1"/>
    <col min="11" max="11" width="9.00390625" style="20" customWidth="1"/>
    <col min="12" max="12" width="11.140625" style="20" customWidth="1"/>
    <col min="13" max="13" width="8.8515625" style="20" customWidth="1"/>
    <col min="14" max="14" width="10.421875" style="18" bestFit="1" customWidth="1"/>
    <col min="15" max="16" width="5.421875" style="15" customWidth="1"/>
    <col min="17" max="17" width="8.57421875" style="15" customWidth="1"/>
    <col min="18" max="19" width="9.140625" style="15" customWidth="1"/>
    <col min="20" max="20" width="11.00390625" style="15" bestFit="1" customWidth="1"/>
    <col min="21" max="16384" width="9.140625" style="15" customWidth="1"/>
  </cols>
  <sheetData>
    <row r="1" spans="1:18" ht="15.75" customHeight="1">
      <c r="A1" s="118" t="s">
        <v>252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24" customHeight="1">
      <c r="A2" s="117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s="21" customFormat="1" ht="35.25" customHeight="1">
      <c r="A3" s="124" t="s">
        <v>8</v>
      </c>
      <c r="B3" s="124" t="s">
        <v>0</v>
      </c>
      <c r="C3" s="119" t="s">
        <v>213</v>
      </c>
      <c r="D3" s="119" t="s">
        <v>235</v>
      </c>
      <c r="E3" s="119" t="s">
        <v>236</v>
      </c>
      <c r="F3" s="125" t="s">
        <v>237</v>
      </c>
      <c r="G3" s="115" t="s">
        <v>238</v>
      </c>
      <c r="H3" s="120"/>
      <c r="I3" s="120"/>
      <c r="J3" s="116"/>
      <c r="K3" s="121" t="s">
        <v>251</v>
      </c>
      <c r="L3" s="126" t="s">
        <v>249</v>
      </c>
      <c r="M3" s="127"/>
      <c r="N3" s="128"/>
      <c r="O3" s="122" t="s">
        <v>242</v>
      </c>
      <c r="P3" s="123"/>
      <c r="Q3" s="115" t="s">
        <v>243</v>
      </c>
      <c r="R3" s="116"/>
    </row>
    <row r="4" spans="1:18" s="21" customFormat="1" ht="51">
      <c r="A4" s="124"/>
      <c r="B4" s="124"/>
      <c r="C4" s="119"/>
      <c r="D4" s="119"/>
      <c r="E4" s="119"/>
      <c r="F4" s="125"/>
      <c r="G4" s="90" t="s">
        <v>239</v>
      </c>
      <c r="H4" s="65" t="s">
        <v>240</v>
      </c>
      <c r="I4" s="65" t="s">
        <v>241</v>
      </c>
      <c r="J4" s="91" t="s">
        <v>250</v>
      </c>
      <c r="K4" s="121"/>
      <c r="L4" s="73" t="s">
        <v>206</v>
      </c>
      <c r="M4" s="105" t="s">
        <v>258</v>
      </c>
      <c r="N4" s="72" t="s">
        <v>2</v>
      </c>
      <c r="O4" s="80" t="s">
        <v>244</v>
      </c>
      <c r="P4" s="81" t="s">
        <v>245</v>
      </c>
      <c r="Q4" s="90" t="s">
        <v>246</v>
      </c>
      <c r="R4" s="91" t="s">
        <v>247</v>
      </c>
    </row>
    <row r="5" spans="1:18" s="21" customFormat="1" ht="12.7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71">
        <v>6</v>
      </c>
      <c r="G5" s="74">
        <v>7</v>
      </c>
      <c r="H5" s="31">
        <v>8</v>
      </c>
      <c r="I5" s="31">
        <v>9</v>
      </c>
      <c r="J5" s="75">
        <v>10</v>
      </c>
      <c r="K5" s="97">
        <v>11</v>
      </c>
      <c r="L5" s="74">
        <v>12</v>
      </c>
      <c r="M5" s="97"/>
      <c r="N5" s="75">
        <v>13</v>
      </c>
      <c r="O5" s="82">
        <v>14</v>
      </c>
      <c r="P5" s="83">
        <v>15</v>
      </c>
      <c r="Q5" s="92">
        <v>16</v>
      </c>
      <c r="R5" s="93">
        <v>17</v>
      </c>
    </row>
    <row r="6" spans="1:20" s="36" customFormat="1" ht="30" customHeight="1">
      <c r="A6" s="33">
        <v>1</v>
      </c>
      <c r="B6" s="34" t="s">
        <v>150</v>
      </c>
      <c r="C6" s="35">
        <f>F6*68.5</f>
        <v>342.5</v>
      </c>
      <c r="D6" s="35">
        <v>57.69</v>
      </c>
      <c r="E6" s="35"/>
      <c r="F6" s="95">
        <v>5</v>
      </c>
      <c r="G6" s="101">
        <v>0</v>
      </c>
      <c r="H6" s="66">
        <v>0</v>
      </c>
      <c r="I6" s="67">
        <v>4</v>
      </c>
      <c r="J6" s="102">
        <f>G6+H6+I6</f>
        <v>4</v>
      </c>
      <c r="K6" s="98">
        <f>F6-J6</f>
        <v>1</v>
      </c>
      <c r="L6" s="76">
        <v>1</v>
      </c>
      <c r="M6" s="106"/>
      <c r="N6" s="77"/>
      <c r="O6" s="84">
        <v>1</v>
      </c>
      <c r="P6" s="85" t="s">
        <v>248</v>
      </c>
      <c r="Q6" s="84"/>
      <c r="R6" s="94">
        <v>1</v>
      </c>
      <c r="T6" s="108"/>
    </row>
    <row r="7" spans="1:20" s="36" customFormat="1" ht="30" customHeight="1">
      <c r="A7" s="33">
        <f>A6+1</f>
        <v>2</v>
      </c>
      <c r="B7" s="34" t="s">
        <v>164</v>
      </c>
      <c r="C7" s="35">
        <f>F7*68.5</f>
        <v>68.5</v>
      </c>
      <c r="D7" s="35">
        <v>63.14</v>
      </c>
      <c r="E7" s="35"/>
      <c r="F7" s="95">
        <v>1</v>
      </c>
      <c r="G7" s="103">
        <v>0</v>
      </c>
      <c r="H7" s="68">
        <v>0</v>
      </c>
      <c r="I7" s="69">
        <v>0</v>
      </c>
      <c r="J7" s="104">
        <v>0</v>
      </c>
      <c r="K7" s="99">
        <v>1</v>
      </c>
      <c r="L7" s="76">
        <v>1</v>
      </c>
      <c r="M7" s="106"/>
      <c r="N7" s="77"/>
      <c r="O7" s="86">
        <v>1</v>
      </c>
      <c r="P7" s="87">
        <v>0</v>
      </c>
      <c r="Q7" s="86">
        <v>1</v>
      </c>
      <c r="R7" s="87">
        <v>0</v>
      </c>
      <c r="T7" s="108"/>
    </row>
    <row r="8" spans="1:20" s="36" customFormat="1" ht="30" customHeight="1">
      <c r="A8" s="33">
        <f aca="true" t="shared" si="0" ref="A8:A15">A7+1</f>
        <v>3</v>
      </c>
      <c r="B8" s="34" t="s">
        <v>154</v>
      </c>
      <c r="C8" s="35">
        <f aca="true" t="shared" si="1" ref="C8:C17">F8*68.5</f>
        <v>548</v>
      </c>
      <c r="D8" s="35">
        <v>127.63</v>
      </c>
      <c r="E8" s="35"/>
      <c r="F8" s="95">
        <v>8</v>
      </c>
      <c r="G8" s="101">
        <v>6</v>
      </c>
      <c r="H8" s="66">
        <v>0</v>
      </c>
      <c r="I8" s="67">
        <v>0</v>
      </c>
      <c r="J8" s="102">
        <v>6</v>
      </c>
      <c r="K8" s="98">
        <v>2</v>
      </c>
      <c r="L8" s="76">
        <v>2</v>
      </c>
      <c r="M8" s="106"/>
      <c r="N8" s="77"/>
      <c r="O8" s="84">
        <v>2</v>
      </c>
      <c r="P8" s="85"/>
      <c r="Q8" s="86">
        <v>2</v>
      </c>
      <c r="R8" s="85"/>
      <c r="T8" s="108"/>
    </row>
    <row r="9" spans="1:20" s="36" customFormat="1" ht="33.75" customHeight="1">
      <c r="A9" s="33">
        <f t="shared" si="0"/>
        <v>4</v>
      </c>
      <c r="B9" s="34" t="s">
        <v>155</v>
      </c>
      <c r="C9" s="35">
        <f t="shared" si="1"/>
        <v>685</v>
      </c>
      <c r="D9" s="35">
        <v>558.53</v>
      </c>
      <c r="E9" s="35">
        <v>88.65</v>
      </c>
      <c r="F9" s="95">
        <v>10</v>
      </c>
      <c r="G9" s="101">
        <v>0</v>
      </c>
      <c r="H9" s="66">
        <v>0</v>
      </c>
      <c r="I9" s="66">
        <v>0</v>
      </c>
      <c r="J9" s="102">
        <v>0</v>
      </c>
      <c r="K9" s="98">
        <v>10</v>
      </c>
      <c r="L9" s="76">
        <v>9</v>
      </c>
      <c r="M9" s="106"/>
      <c r="N9" s="77">
        <v>1</v>
      </c>
      <c r="O9" s="84">
        <v>6</v>
      </c>
      <c r="P9" s="85">
        <v>4</v>
      </c>
      <c r="Q9" s="84">
        <v>4</v>
      </c>
      <c r="R9" s="85">
        <v>6</v>
      </c>
      <c r="T9" s="108"/>
    </row>
    <row r="10" spans="1:20" s="36" customFormat="1" ht="26.25" customHeight="1">
      <c r="A10" s="33">
        <f t="shared" si="0"/>
        <v>5</v>
      </c>
      <c r="B10" s="34" t="s">
        <v>156</v>
      </c>
      <c r="C10" s="35">
        <f t="shared" si="1"/>
        <v>274</v>
      </c>
      <c r="D10" s="35">
        <v>168.7</v>
      </c>
      <c r="E10" s="35">
        <v>99.58</v>
      </c>
      <c r="F10" s="95">
        <v>4</v>
      </c>
      <c r="G10" s="101"/>
      <c r="H10" s="66"/>
      <c r="I10" s="67"/>
      <c r="J10" s="102"/>
      <c r="K10" s="98">
        <v>4</v>
      </c>
      <c r="L10" s="76">
        <v>3</v>
      </c>
      <c r="M10" s="106"/>
      <c r="N10" s="77">
        <v>1</v>
      </c>
      <c r="O10" s="84">
        <v>1</v>
      </c>
      <c r="P10" s="85">
        <v>3</v>
      </c>
      <c r="Q10" s="84">
        <v>2</v>
      </c>
      <c r="R10" s="85">
        <v>2</v>
      </c>
      <c r="T10" s="108"/>
    </row>
    <row r="11" spans="1:20" s="36" customFormat="1" ht="27" customHeight="1">
      <c r="A11" s="33">
        <f>A10+1</f>
        <v>6</v>
      </c>
      <c r="B11" s="34" t="s">
        <v>165</v>
      </c>
      <c r="C11" s="35">
        <f t="shared" si="1"/>
        <v>411</v>
      </c>
      <c r="D11" s="35">
        <v>216.62</v>
      </c>
      <c r="E11" s="35">
        <v>40.42</v>
      </c>
      <c r="F11" s="95">
        <v>6</v>
      </c>
      <c r="G11" s="101"/>
      <c r="H11" s="66"/>
      <c r="I11" s="67">
        <v>2</v>
      </c>
      <c r="J11" s="102">
        <f>G11+H11+I11</f>
        <v>2</v>
      </c>
      <c r="K11" s="98">
        <f>F11-J11</f>
        <v>4</v>
      </c>
      <c r="L11" s="76">
        <v>4</v>
      </c>
      <c r="M11" s="106"/>
      <c r="N11" s="77"/>
      <c r="O11" s="84">
        <v>2</v>
      </c>
      <c r="P11" s="85">
        <v>2</v>
      </c>
      <c r="Q11" s="84">
        <v>3</v>
      </c>
      <c r="R11" s="85">
        <v>1</v>
      </c>
      <c r="T11" s="108"/>
    </row>
    <row r="12" spans="1:20" s="36" customFormat="1" ht="30" customHeight="1">
      <c r="A12" s="33">
        <f t="shared" si="0"/>
        <v>7</v>
      </c>
      <c r="B12" s="34" t="s">
        <v>157</v>
      </c>
      <c r="C12" s="35">
        <f t="shared" si="1"/>
        <v>548</v>
      </c>
      <c r="D12" s="35">
        <v>389.35</v>
      </c>
      <c r="E12" s="35">
        <v>124.52000000000001</v>
      </c>
      <c r="F12" s="95">
        <v>8</v>
      </c>
      <c r="G12" s="101"/>
      <c r="H12" s="66"/>
      <c r="I12" s="67">
        <v>1</v>
      </c>
      <c r="J12" s="102">
        <f>G12+H12+I12</f>
        <v>1</v>
      </c>
      <c r="K12" s="98">
        <f>F12-J12</f>
        <v>7</v>
      </c>
      <c r="L12" s="76">
        <v>6</v>
      </c>
      <c r="M12" s="106"/>
      <c r="N12" s="77">
        <v>1</v>
      </c>
      <c r="O12" s="84">
        <v>5</v>
      </c>
      <c r="P12" s="85">
        <v>2</v>
      </c>
      <c r="Q12" s="84">
        <v>3</v>
      </c>
      <c r="R12" s="85">
        <v>4</v>
      </c>
      <c r="T12" s="108"/>
    </row>
    <row r="13" spans="1:20" s="36" customFormat="1" ht="30" customHeight="1">
      <c r="A13" s="33">
        <v>6</v>
      </c>
      <c r="B13" s="34" t="s">
        <v>158</v>
      </c>
      <c r="C13" s="35">
        <f t="shared" si="1"/>
        <v>274</v>
      </c>
      <c r="D13" s="35">
        <v>136.92000000000002</v>
      </c>
      <c r="E13" s="35">
        <v>68.58</v>
      </c>
      <c r="F13" s="95">
        <v>4</v>
      </c>
      <c r="G13" s="101"/>
      <c r="H13" s="66">
        <v>1</v>
      </c>
      <c r="I13" s="67"/>
      <c r="J13" s="102">
        <f>G13+H13+I13</f>
        <v>1</v>
      </c>
      <c r="K13" s="98">
        <f>F13-J13</f>
        <v>3</v>
      </c>
      <c r="L13" s="76">
        <v>3</v>
      </c>
      <c r="M13" s="106"/>
      <c r="N13" s="77"/>
      <c r="O13" s="84">
        <v>1</v>
      </c>
      <c r="P13" s="85">
        <v>2</v>
      </c>
      <c r="Q13" s="84">
        <v>1</v>
      </c>
      <c r="R13" s="85">
        <v>2</v>
      </c>
      <c r="T13" s="108"/>
    </row>
    <row r="14" spans="1:20" s="36" customFormat="1" ht="30" customHeight="1">
      <c r="A14" s="33">
        <f t="shared" si="0"/>
        <v>7</v>
      </c>
      <c r="B14" s="34" t="s">
        <v>159</v>
      </c>
      <c r="C14" s="35">
        <f t="shared" si="1"/>
        <v>548</v>
      </c>
      <c r="D14" s="35">
        <v>383.02675</v>
      </c>
      <c r="E14" s="35">
        <v>131.86049000000003</v>
      </c>
      <c r="F14" s="95">
        <v>8</v>
      </c>
      <c r="G14" s="101"/>
      <c r="H14" s="66"/>
      <c r="I14" s="67"/>
      <c r="J14" s="102"/>
      <c r="K14" s="98">
        <v>8</v>
      </c>
      <c r="L14" s="76">
        <v>8</v>
      </c>
      <c r="M14" s="106"/>
      <c r="N14" s="77"/>
      <c r="O14" s="84">
        <v>2</v>
      </c>
      <c r="P14" s="85">
        <v>6</v>
      </c>
      <c r="Q14" s="84">
        <v>4</v>
      </c>
      <c r="R14" s="85">
        <v>4</v>
      </c>
      <c r="T14" s="108"/>
    </row>
    <row r="15" spans="1:20" s="36" customFormat="1" ht="30" customHeight="1">
      <c r="A15" s="33">
        <f t="shared" si="0"/>
        <v>8</v>
      </c>
      <c r="B15" s="34" t="s">
        <v>160</v>
      </c>
      <c r="C15" s="35">
        <f t="shared" si="1"/>
        <v>274</v>
      </c>
      <c r="D15" s="35">
        <v>184.85999999999999</v>
      </c>
      <c r="E15" s="35"/>
      <c r="F15" s="95">
        <v>4</v>
      </c>
      <c r="G15" s="101"/>
      <c r="H15" s="66">
        <v>1</v>
      </c>
      <c r="I15" s="67"/>
      <c r="J15" s="102">
        <f>G15+H15+I15</f>
        <v>1</v>
      </c>
      <c r="K15" s="98">
        <f>F15-J15</f>
        <v>3</v>
      </c>
      <c r="L15" s="76">
        <v>3</v>
      </c>
      <c r="M15" s="106"/>
      <c r="N15" s="77"/>
      <c r="O15" s="84">
        <v>3</v>
      </c>
      <c r="P15" s="85"/>
      <c r="Q15" s="84">
        <v>3</v>
      </c>
      <c r="R15" s="85"/>
      <c r="T15" s="108"/>
    </row>
    <row r="16" spans="1:20" s="36" customFormat="1" ht="26.25" customHeight="1">
      <c r="A16" s="33">
        <v>7</v>
      </c>
      <c r="B16" s="34" t="s">
        <v>234</v>
      </c>
      <c r="C16" s="35">
        <f t="shared" si="1"/>
        <v>205.5</v>
      </c>
      <c r="D16" s="35">
        <v>133.4</v>
      </c>
      <c r="E16" s="35">
        <v>59.470000000000006</v>
      </c>
      <c r="F16" s="95">
        <v>3</v>
      </c>
      <c r="G16" s="101"/>
      <c r="H16" s="66"/>
      <c r="I16" s="67"/>
      <c r="J16" s="102"/>
      <c r="K16" s="98">
        <v>3</v>
      </c>
      <c r="L16" s="76">
        <v>3</v>
      </c>
      <c r="M16" s="106"/>
      <c r="N16" s="77"/>
      <c r="O16" s="84">
        <v>1</v>
      </c>
      <c r="P16" s="85">
        <v>2</v>
      </c>
      <c r="Q16" s="84">
        <v>2</v>
      </c>
      <c r="R16" s="85">
        <v>1</v>
      </c>
      <c r="T16" s="108"/>
    </row>
    <row r="17" spans="1:20" s="36" customFormat="1" ht="26.25" customHeight="1">
      <c r="A17" s="33">
        <v>8</v>
      </c>
      <c r="B17" s="34" t="s">
        <v>162</v>
      </c>
      <c r="C17" s="35">
        <f t="shared" si="1"/>
        <v>479.5</v>
      </c>
      <c r="D17" s="35">
        <v>398.33</v>
      </c>
      <c r="E17" s="35">
        <v>41.34</v>
      </c>
      <c r="F17" s="95">
        <v>7</v>
      </c>
      <c r="G17" s="101">
        <v>0</v>
      </c>
      <c r="H17" s="66">
        <v>0</v>
      </c>
      <c r="I17" s="67">
        <v>0</v>
      </c>
      <c r="J17" s="102">
        <v>0</v>
      </c>
      <c r="K17" s="98">
        <v>7</v>
      </c>
      <c r="L17" s="76">
        <v>7</v>
      </c>
      <c r="M17" s="106"/>
      <c r="N17" s="77"/>
      <c r="O17" s="84">
        <v>4</v>
      </c>
      <c r="P17" s="85">
        <v>3</v>
      </c>
      <c r="Q17" s="84">
        <v>6</v>
      </c>
      <c r="R17" s="85">
        <v>1</v>
      </c>
      <c r="T17" s="108"/>
    </row>
    <row r="18" spans="1:20" s="17" customFormat="1" ht="36" customHeight="1">
      <c r="A18" s="16"/>
      <c r="B18" s="13" t="s">
        <v>7</v>
      </c>
      <c r="C18" s="14">
        <f aca="true" t="shared" si="2" ref="C18:R18">SUM(C6:C17)</f>
        <v>4658</v>
      </c>
      <c r="D18" s="14">
        <v>2818.19675</v>
      </c>
      <c r="E18" s="14">
        <v>654.4204900000001</v>
      </c>
      <c r="F18" s="96">
        <f t="shared" si="2"/>
        <v>68</v>
      </c>
      <c r="G18" s="88">
        <f t="shared" si="2"/>
        <v>6</v>
      </c>
      <c r="H18" s="70">
        <f t="shared" si="2"/>
        <v>2</v>
      </c>
      <c r="I18" s="70">
        <f t="shared" si="2"/>
        <v>7</v>
      </c>
      <c r="J18" s="89">
        <f t="shared" si="2"/>
        <v>15</v>
      </c>
      <c r="K18" s="100">
        <f t="shared" si="2"/>
        <v>53</v>
      </c>
      <c r="L18" s="78">
        <f t="shared" si="2"/>
        <v>50</v>
      </c>
      <c r="M18" s="107"/>
      <c r="N18" s="79">
        <f t="shared" si="2"/>
        <v>3</v>
      </c>
      <c r="O18" s="88">
        <f t="shared" si="2"/>
        <v>29</v>
      </c>
      <c r="P18" s="89">
        <f t="shared" si="2"/>
        <v>24</v>
      </c>
      <c r="Q18" s="88">
        <f t="shared" si="2"/>
        <v>31</v>
      </c>
      <c r="R18" s="89">
        <f t="shared" si="2"/>
        <v>22</v>
      </c>
      <c r="T18" s="108"/>
    </row>
    <row r="26" ht="15">
      <c r="H26" s="20">
        <f>2+16+12+64</f>
        <v>94</v>
      </c>
    </row>
    <row r="27" ht="15">
      <c r="H27" s="20">
        <f>159+179+61+55</f>
        <v>454</v>
      </c>
    </row>
    <row r="28" spans="4:10" ht="15">
      <c r="D28" s="135"/>
      <c r="H28" s="20">
        <f>2+39+24+139</f>
        <v>204</v>
      </c>
      <c r="J28" s="20">
        <f>21+8+65</f>
        <v>94</v>
      </c>
    </row>
    <row r="32" ht="15">
      <c r="H32" s="20">
        <f>179+39</f>
        <v>218</v>
      </c>
    </row>
    <row r="33" ht="15">
      <c r="H33" s="20" t="s">
        <v>260</v>
      </c>
    </row>
  </sheetData>
  <sheetProtection/>
  <mergeCells count="13">
    <mergeCell ref="C3:C4"/>
    <mergeCell ref="F3:F4"/>
    <mergeCell ref="L3:N3"/>
    <mergeCell ref="Q3:R3"/>
    <mergeCell ref="A2:R2"/>
    <mergeCell ref="A1:R1"/>
    <mergeCell ref="D3:D4"/>
    <mergeCell ref="E3:E4"/>
    <mergeCell ref="G3:J3"/>
    <mergeCell ref="K3:K4"/>
    <mergeCell ref="O3:P3"/>
    <mergeCell ref="A3:A4"/>
    <mergeCell ref="B3:B4"/>
  </mergeCells>
  <printOptions horizontalCentered="1"/>
  <pageMargins left="0.7480314960629921" right="0.7086614173228347" top="0.7480314960629921" bottom="0.7480314960629921" header="0.31496062992125984" footer="0.31496062992125984"/>
  <pageSetup horizontalDpi="600" verticalDpi="600" orientation="landscape" paperSize="5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85" zoomScaleSheetLayoutView="85" workbookViewId="0" topLeftCell="A26">
      <selection activeCell="R40" sqref="O34:R40"/>
    </sheetView>
  </sheetViews>
  <sheetFormatPr defaultColWidth="9.140625" defaultRowHeight="12.75"/>
  <cols>
    <col min="1" max="2" width="9.140625" style="29" customWidth="1"/>
    <col min="3" max="3" width="16.57421875" style="29" customWidth="1"/>
    <col min="4" max="4" width="23.57421875" style="23" customWidth="1"/>
    <col min="5" max="5" width="11.28125" style="29" hidden="1" customWidth="1"/>
    <col min="6" max="6" width="11.28125" style="30" customWidth="1"/>
    <col min="7" max="7" width="11.28125" style="23" customWidth="1"/>
    <col min="8" max="8" width="18.7109375" style="23" customWidth="1"/>
    <col min="9" max="9" width="13.00390625" style="23" customWidth="1"/>
    <col min="10" max="10" width="23.7109375" style="23" customWidth="1"/>
    <col min="11" max="11" width="15.421875" style="26" customWidth="1"/>
    <col min="12" max="16384" width="9.140625" style="23" customWidth="1"/>
  </cols>
  <sheetData>
    <row r="1" spans="1:11" ht="18">
      <c r="A1" s="132" t="s">
        <v>59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5.75" customHeight="1">
      <c r="A2" s="133"/>
      <c r="B2" s="133"/>
      <c r="C2" s="133"/>
      <c r="D2" s="133"/>
      <c r="E2" s="133"/>
      <c r="F2" s="133"/>
      <c r="G2" s="133"/>
      <c r="H2" s="32"/>
      <c r="I2" s="32"/>
      <c r="J2" s="32"/>
      <c r="K2" s="24"/>
    </row>
    <row r="3" spans="1:11" ht="15.75" customHeight="1">
      <c r="A3" s="32"/>
      <c r="B3" s="32"/>
      <c r="C3" s="24"/>
      <c r="D3" s="32"/>
      <c r="E3" s="32"/>
      <c r="F3" s="32"/>
      <c r="G3" s="32"/>
      <c r="H3" s="32"/>
      <c r="I3" s="32"/>
      <c r="J3" s="32"/>
      <c r="K3" s="24"/>
    </row>
    <row r="4" spans="1:11" ht="15.75" customHeight="1">
      <c r="A4" s="134" t="s">
        <v>81</v>
      </c>
      <c r="B4" s="134" t="s">
        <v>82</v>
      </c>
      <c r="C4" s="134" t="s">
        <v>83</v>
      </c>
      <c r="D4" s="134" t="s">
        <v>84</v>
      </c>
      <c r="E4" s="134" t="s">
        <v>85</v>
      </c>
      <c r="F4" s="129" t="s">
        <v>86</v>
      </c>
      <c r="G4" s="129"/>
      <c r="H4" s="134" t="s">
        <v>87</v>
      </c>
      <c r="I4" s="129" t="s">
        <v>88</v>
      </c>
      <c r="J4" s="129"/>
      <c r="K4" s="129"/>
    </row>
    <row r="5" spans="1:11" ht="62.25" customHeight="1">
      <c r="A5" s="134"/>
      <c r="B5" s="134"/>
      <c r="C5" s="134"/>
      <c r="D5" s="134"/>
      <c r="E5" s="134"/>
      <c r="F5" s="64" t="s">
        <v>214</v>
      </c>
      <c r="G5" s="64" t="s">
        <v>89</v>
      </c>
      <c r="H5" s="134"/>
      <c r="I5" s="64" t="s">
        <v>90</v>
      </c>
      <c r="J5" s="64" t="s">
        <v>91</v>
      </c>
      <c r="K5" s="64" t="s">
        <v>92</v>
      </c>
    </row>
    <row r="6" spans="1:11" ht="24" customHeight="1">
      <c r="A6" s="130" t="s">
        <v>46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</row>
    <row r="7" spans="1:11" s="46" customFormat="1" ht="28.5">
      <c r="A7" s="43">
        <v>1</v>
      </c>
      <c r="B7" s="43" t="s">
        <v>150</v>
      </c>
      <c r="C7" s="44" t="s">
        <v>93</v>
      </c>
      <c r="D7" s="44" t="s">
        <v>9</v>
      </c>
      <c r="E7" s="131" t="s">
        <v>94</v>
      </c>
      <c r="F7" s="45">
        <v>68.5</v>
      </c>
      <c r="G7" s="45">
        <v>57.69</v>
      </c>
      <c r="H7" s="44" t="s">
        <v>168</v>
      </c>
      <c r="I7" s="45" t="s">
        <v>225</v>
      </c>
      <c r="J7" s="44"/>
      <c r="K7" s="45"/>
    </row>
    <row r="8" spans="1:11" s="46" customFormat="1" ht="71.25">
      <c r="A8" s="43">
        <v>2</v>
      </c>
      <c r="B8" s="47" t="s">
        <v>80</v>
      </c>
      <c r="C8" s="44" t="s">
        <v>151</v>
      </c>
      <c r="D8" s="44" t="s">
        <v>10</v>
      </c>
      <c r="E8" s="131"/>
      <c r="F8" s="45">
        <v>68.5</v>
      </c>
      <c r="G8" s="45"/>
      <c r="H8" s="44"/>
      <c r="I8" s="45"/>
      <c r="J8" s="50" t="s">
        <v>253</v>
      </c>
      <c r="K8" s="45"/>
    </row>
    <row r="9" spans="1:11" s="46" customFormat="1" ht="41.25" customHeight="1">
      <c r="A9" s="43">
        <v>3</v>
      </c>
      <c r="B9" s="47" t="s">
        <v>80</v>
      </c>
      <c r="C9" s="44" t="s">
        <v>152</v>
      </c>
      <c r="D9" s="44" t="s">
        <v>11</v>
      </c>
      <c r="E9" s="131"/>
      <c r="F9" s="45">
        <v>68.5</v>
      </c>
      <c r="G9" s="45"/>
      <c r="H9" s="44"/>
      <c r="I9" s="45"/>
      <c r="J9" s="44" t="s">
        <v>80</v>
      </c>
      <c r="K9" s="45"/>
    </row>
    <row r="10" spans="1:11" s="46" customFormat="1" ht="41.25" customHeight="1">
      <c r="A10" s="43">
        <v>4</v>
      </c>
      <c r="B10" s="47" t="s">
        <v>80</v>
      </c>
      <c r="C10" s="44" t="s">
        <v>153</v>
      </c>
      <c r="D10" s="44" t="s">
        <v>12</v>
      </c>
      <c r="E10" s="131"/>
      <c r="F10" s="45">
        <v>68.5</v>
      </c>
      <c r="G10" s="45"/>
      <c r="H10" s="44"/>
      <c r="I10" s="45"/>
      <c r="J10" s="44" t="s">
        <v>80</v>
      </c>
      <c r="K10" s="45"/>
    </row>
    <row r="11" spans="1:11" s="46" customFormat="1" ht="41.25" customHeight="1">
      <c r="A11" s="43">
        <v>5</v>
      </c>
      <c r="B11" s="47" t="s">
        <v>80</v>
      </c>
      <c r="C11" s="44" t="s">
        <v>197</v>
      </c>
      <c r="D11" s="44" t="s">
        <v>198</v>
      </c>
      <c r="E11" s="131"/>
      <c r="F11" s="45">
        <v>68.5</v>
      </c>
      <c r="G11" s="45"/>
      <c r="H11" s="44"/>
      <c r="I11" s="45"/>
      <c r="J11" s="44" t="s">
        <v>80</v>
      </c>
      <c r="K11" s="45"/>
    </row>
    <row r="12" spans="1:11" s="28" customFormat="1" ht="27.75" customHeight="1">
      <c r="A12" s="25"/>
      <c r="B12" s="25"/>
      <c r="C12" s="25"/>
      <c r="D12" s="27" t="s">
        <v>1</v>
      </c>
      <c r="E12" s="25"/>
      <c r="F12" s="1">
        <f>SUM(F7:F11)</f>
        <v>342.5</v>
      </c>
      <c r="G12" s="1">
        <f>SUM(G7:G10)</f>
        <v>57.69</v>
      </c>
      <c r="H12" s="1"/>
      <c r="I12" s="1"/>
      <c r="J12" s="1"/>
      <c r="K12" s="1"/>
    </row>
    <row r="13" spans="1:11" ht="24.75" customHeight="1">
      <c r="A13" s="130" t="s">
        <v>47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1:11" s="46" customFormat="1" ht="28.5">
      <c r="A14" s="43">
        <v>6</v>
      </c>
      <c r="B14" s="43" t="s">
        <v>164</v>
      </c>
      <c r="C14" s="44" t="s">
        <v>95</v>
      </c>
      <c r="D14" s="44" t="s">
        <v>60</v>
      </c>
      <c r="E14" s="43" t="s">
        <v>94</v>
      </c>
      <c r="F14" s="45">
        <v>68.5</v>
      </c>
      <c r="G14" s="45">
        <v>63.14</v>
      </c>
      <c r="H14" s="44" t="s">
        <v>163</v>
      </c>
      <c r="I14" s="45" t="s">
        <v>201</v>
      </c>
      <c r="J14" s="44"/>
      <c r="K14" s="43"/>
    </row>
    <row r="15" spans="1:11" s="28" customFormat="1" ht="30" customHeight="1">
      <c r="A15" s="25"/>
      <c r="B15" s="25"/>
      <c r="C15" s="25"/>
      <c r="D15" s="27" t="s">
        <v>1</v>
      </c>
      <c r="E15" s="25"/>
      <c r="F15" s="1">
        <f>SUM(F14)</f>
        <v>68.5</v>
      </c>
      <c r="G15" s="1">
        <f>SUM(G14)</f>
        <v>63.14</v>
      </c>
      <c r="H15" s="1"/>
      <c r="I15" s="1"/>
      <c r="J15" s="1"/>
      <c r="K15" s="1"/>
    </row>
    <row r="16" spans="1:11" ht="15">
      <c r="A16" s="130" t="s">
        <v>48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</row>
    <row r="17" spans="1:11" s="46" customFormat="1" ht="33.75" customHeight="1">
      <c r="A17" s="43">
        <v>7</v>
      </c>
      <c r="B17" s="43" t="s">
        <v>154</v>
      </c>
      <c r="C17" s="44"/>
      <c r="D17" s="44" t="s">
        <v>13</v>
      </c>
      <c r="E17" s="131" t="s">
        <v>94</v>
      </c>
      <c r="F17" s="45">
        <v>68.5</v>
      </c>
      <c r="G17" s="45"/>
      <c r="H17" s="44"/>
      <c r="I17" s="44"/>
      <c r="J17" s="131" t="s">
        <v>96</v>
      </c>
      <c r="K17" s="43"/>
    </row>
    <row r="18" spans="1:11" s="46" customFormat="1" ht="33.75" customHeight="1">
      <c r="A18" s="43">
        <v>8</v>
      </c>
      <c r="B18" s="47" t="s">
        <v>80</v>
      </c>
      <c r="C18" s="44"/>
      <c r="D18" s="44" t="s">
        <v>14</v>
      </c>
      <c r="E18" s="131"/>
      <c r="F18" s="45">
        <v>68.5</v>
      </c>
      <c r="G18" s="45"/>
      <c r="H18" s="44"/>
      <c r="I18" s="44"/>
      <c r="J18" s="131"/>
      <c r="K18" s="43"/>
    </row>
    <row r="19" spans="1:11" s="46" customFormat="1" ht="33.75" customHeight="1">
      <c r="A19" s="43">
        <v>9</v>
      </c>
      <c r="B19" s="47" t="s">
        <v>80</v>
      </c>
      <c r="C19" s="44"/>
      <c r="D19" s="44" t="s">
        <v>15</v>
      </c>
      <c r="E19" s="131"/>
      <c r="F19" s="45">
        <v>68.5</v>
      </c>
      <c r="G19" s="45"/>
      <c r="H19" s="44"/>
      <c r="I19" s="44"/>
      <c r="J19" s="131"/>
      <c r="K19" s="43"/>
    </row>
    <row r="20" spans="1:11" s="46" customFormat="1" ht="33.75" customHeight="1">
      <c r="A20" s="43">
        <v>10</v>
      </c>
      <c r="B20" s="47" t="s">
        <v>80</v>
      </c>
      <c r="C20" s="44"/>
      <c r="D20" s="44" t="s">
        <v>16</v>
      </c>
      <c r="E20" s="131"/>
      <c r="F20" s="45">
        <v>68.5</v>
      </c>
      <c r="G20" s="45"/>
      <c r="H20" s="44"/>
      <c r="I20" s="44"/>
      <c r="J20" s="131"/>
      <c r="K20" s="43"/>
    </row>
    <row r="21" spans="1:11" s="46" customFormat="1" ht="33.75" customHeight="1">
      <c r="A21" s="43">
        <v>11</v>
      </c>
      <c r="B21" s="47" t="s">
        <v>80</v>
      </c>
      <c r="C21" s="44"/>
      <c r="D21" s="44" t="s">
        <v>17</v>
      </c>
      <c r="E21" s="131"/>
      <c r="F21" s="45">
        <v>68.5</v>
      </c>
      <c r="G21" s="45"/>
      <c r="H21" s="44"/>
      <c r="I21" s="44"/>
      <c r="J21" s="131"/>
      <c r="K21" s="43"/>
    </row>
    <row r="22" spans="1:12" s="46" customFormat="1" ht="33.75" customHeight="1">
      <c r="A22" s="43">
        <v>12</v>
      </c>
      <c r="B22" s="47" t="s">
        <v>80</v>
      </c>
      <c r="C22" s="44" t="s">
        <v>97</v>
      </c>
      <c r="D22" s="44" t="s">
        <v>18</v>
      </c>
      <c r="E22" s="131"/>
      <c r="F22" s="45">
        <v>68.5</v>
      </c>
      <c r="G22" s="45">
        <v>64.08</v>
      </c>
      <c r="H22" s="44" t="s">
        <v>166</v>
      </c>
      <c r="I22" s="44" t="s">
        <v>205</v>
      </c>
      <c r="J22" s="44"/>
      <c r="K22" s="43"/>
      <c r="L22" s="46">
        <f>548-137</f>
        <v>411</v>
      </c>
    </row>
    <row r="23" spans="1:11" s="46" customFormat="1" ht="40.5" customHeight="1">
      <c r="A23" s="43">
        <v>13</v>
      </c>
      <c r="B23" s="47" t="s">
        <v>80</v>
      </c>
      <c r="C23" s="44" t="s">
        <v>98</v>
      </c>
      <c r="D23" s="44" t="s">
        <v>19</v>
      </c>
      <c r="E23" s="131"/>
      <c r="F23" s="45">
        <v>68.5</v>
      </c>
      <c r="G23" s="45">
        <v>63.55</v>
      </c>
      <c r="H23" s="44" t="s">
        <v>140</v>
      </c>
      <c r="I23" s="44" t="s">
        <v>205</v>
      </c>
      <c r="J23" s="44"/>
      <c r="K23" s="43"/>
    </row>
    <row r="24" spans="1:11" s="46" customFormat="1" ht="28.5">
      <c r="A24" s="43">
        <v>14</v>
      </c>
      <c r="B24" s="47" t="s">
        <v>80</v>
      </c>
      <c r="C24" s="44"/>
      <c r="D24" s="44" t="s">
        <v>61</v>
      </c>
      <c r="E24" s="43"/>
      <c r="F24" s="45">
        <v>68.5</v>
      </c>
      <c r="G24" s="45"/>
      <c r="H24" s="44"/>
      <c r="I24" s="44"/>
      <c r="J24" s="44" t="s">
        <v>96</v>
      </c>
      <c r="K24" s="43"/>
    </row>
    <row r="25" spans="1:11" s="28" customFormat="1" ht="30" customHeight="1">
      <c r="A25" s="25"/>
      <c r="B25" s="25"/>
      <c r="C25" s="25"/>
      <c r="D25" s="27" t="s">
        <v>1</v>
      </c>
      <c r="E25" s="25"/>
      <c r="F25" s="1">
        <f>SUM(F17:F24)</f>
        <v>548</v>
      </c>
      <c r="G25" s="1">
        <f>SUM(G17:G24)</f>
        <v>127.63</v>
      </c>
      <c r="H25" s="1"/>
      <c r="I25" s="1"/>
      <c r="J25" s="1"/>
      <c r="K25" s="1"/>
    </row>
    <row r="26" spans="1:11" ht="27" customHeight="1">
      <c r="A26" s="130" t="s">
        <v>41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</row>
    <row r="27" spans="1:11" s="46" customFormat="1" ht="30" customHeight="1">
      <c r="A27" s="43">
        <v>15</v>
      </c>
      <c r="B27" s="43" t="s">
        <v>155</v>
      </c>
      <c r="C27" s="44" t="s">
        <v>20</v>
      </c>
      <c r="D27" s="44" t="s">
        <v>20</v>
      </c>
      <c r="E27" s="131" t="s">
        <v>94</v>
      </c>
      <c r="F27" s="45">
        <v>68.5</v>
      </c>
      <c r="G27" s="45">
        <v>63.41</v>
      </c>
      <c r="H27" s="44" t="s">
        <v>141</v>
      </c>
      <c r="I27" s="44" t="s">
        <v>215</v>
      </c>
      <c r="J27" s="44"/>
      <c r="K27" s="45"/>
    </row>
    <row r="28" spans="1:11" s="46" customFormat="1" ht="48" customHeight="1">
      <c r="A28" s="43">
        <v>16</v>
      </c>
      <c r="B28" s="47" t="s">
        <v>80</v>
      </c>
      <c r="C28" s="44" t="s">
        <v>21</v>
      </c>
      <c r="D28" s="44" t="s">
        <v>21</v>
      </c>
      <c r="E28" s="131"/>
      <c r="F28" s="45">
        <v>68.5</v>
      </c>
      <c r="G28" s="45">
        <v>63.12</v>
      </c>
      <c r="H28" s="44" t="s">
        <v>140</v>
      </c>
      <c r="I28" s="44" t="s">
        <v>207</v>
      </c>
      <c r="J28" s="44"/>
      <c r="K28" s="45"/>
    </row>
    <row r="29" spans="1:11" s="46" customFormat="1" ht="71.25">
      <c r="A29" s="43">
        <v>17</v>
      </c>
      <c r="B29" s="47" t="s">
        <v>80</v>
      </c>
      <c r="C29" s="44" t="s">
        <v>22</v>
      </c>
      <c r="D29" s="44" t="s">
        <v>22</v>
      </c>
      <c r="E29" s="131"/>
      <c r="F29" s="45">
        <v>68.5</v>
      </c>
      <c r="G29" s="45">
        <v>7.5</v>
      </c>
      <c r="H29" s="44" t="s">
        <v>142</v>
      </c>
      <c r="I29" s="45" t="s">
        <v>217</v>
      </c>
      <c r="J29" s="62" t="s">
        <v>229</v>
      </c>
      <c r="K29" s="44"/>
    </row>
    <row r="30" spans="1:11" s="46" customFormat="1" ht="40.5" customHeight="1">
      <c r="A30" s="43">
        <v>18</v>
      </c>
      <c r="B30" s="47" t="s">
        <v>80</v>
      </c>
      <c r="C30" s="44" t="s">
        <v>65</v>
      </c>
      <c r="D30" s="44" t="s">
        <v>65</v>
      </c>
      <c r="E30" s="131"/>
      <c r="F30" s="45">
        <v>68.5</v>
      </c>
      <c r="G30" s="45">
        <v>63.33</v>
      </c>
      <c r="H30" s="44" t="s">
        <v>170</v>
      </c>
      <c r="I30" s="44" t="s">
        <v>208</v>
      </c>
      <c r="J30" s="44"/>
      <c r="K30" s="45"/>
    </row>
    <row r="31" spans="1:11" s="46" customFormat="1" ht="41.25" customHeight="1">
      <c r="A31" s="43">
        <v>19</v>
      </c>
      <c r="B31" s="47" t="s">
        <v>80</v>
      </c>
      <c r="C31" s="44" t="s">
        <v>23</v>
      </c>
      <c r="D31" s="44" t="s">
        <v>23</v>
      </c>
      <c r="E31" s="131"/>
      <c r="F31" s="45">
        <v>68.5</v>
      </c>
      <c r="G31" s="45">
        <v>59.93</v>
      </c>
      <c r="H31" s="44" t="s">
        <v>171</v>
      </c>
      <c r="I31" s="44" t="s">
        <v>199</v>
      </c>
      <c r="J31" s="44"/>
      <c r="K31" s="45"/>
    </row>
    <row r="32" spans="1:11" s="46" customFormat="1" ht="33.75" customHeight="1">
      <c r="A32" s="43">
        <v>20</v>
      </c>
      <c r="B32" s="47" t="s">
        <v>80</v>
      </c>
      <c r="C32" s="44" t="s">
        <v>24</v>
      </c>
      <c r="D32" s="44" t="s">
        <v>24</v>
      </c>
      <c r="E32" s="131"/>
      <c r="F32" s="45">
        <v>68.5</v>
      </c>
      <c r="G32" s="45">
        <v>60.88</v>
      </c>
      <c r="H32" s="44" t="s">
        <v>172</v>
      </c>
      <c r="I32" s="44" t="s">
        <v>203</v>
      </c>
      <c r="J32" s="44"/>
      <c r="K32" s="45"/>
    </row>
    <row r="33" spans="1:11" s="46" customFormat="1" ht="33.75" customHeight="1">
      <c r="A33" s="43">
        <v>21</v>
      </c>
      <c r="B33" s="47" t="s">
        <v>80</v>
      </c>
      <c r="C33" s="44" t="s">
        <v>25</v>
      </c>
      <c r="D33" s="44" t="s">
        <v>25</v>
      </c>
      <c r="E33" s="131"/>
      <c r="F33" s="45">
        <v>68.5</v>
      </c>
      <c r="G33" s="45">
        <v>60.76</v>
      </c>
      <c r="H33" s="44" t="s">
        <v>173</v>
      </c>
      <c r="I33" s="44" t="s">
        <v>203</v>
      </c>
      <c r="J33" s="44"/>
      <c r="K33" s="45"/>
    </row>
    <row r="34" spans="1:11" s="46" customFormat="1" ht="33.75" customHeight="1">
      <c r="A34" s="43">
        <v>22</v>
      </c>
      <c r="B34" s="47" t="s">
        <v>80</v>
      </c>
      <c r="C34" s="44" t="s">
        <v>62</v>
      </c>
      <c r="D34" s="44" t="s">
        <v>62</v>
      </c>
      <c r="E34" s="131"/>
      <c r="F34" s="45">
        <v>68.5</v>
      </c>
      <c r="G34" s="45">
        <v>57.04</v>
      </c>
      <c r="H34" s="44" t="s">
        <v>143</v>
      </c>
      <c r="I34" s="45" t="s">
        <v>200</v>
      </c>
      <c r="J34" s="44"/>
      <c r="K34" s="45"/>
    </row>
    <row r="35" spans="1:11" s="46" customFormat="1" ht="29.25" customHeight="1">
      <c r="A35" s="43">
        <v>23</v>
      </c>
      <c r="B35" s="47" t="s">
        <v>80</v>
      </c>
      <c r="C35" s="44" t="s">
        <v>63</v>
      </c>
      <c r="D35" s="44" t="s">
        <v>63</v>
      </c>
      <c r="E35" s="131"/>
      <c r="F35" s="45">
        <v>68.5</v>
      </c>
      <c r="G35" s="45">
        <v>61.58</v>
      </c>
      <c r="H35" s="44" t="s">
        <v>170</v>
      </c>
      <c r="I35" s="44" t="s">
        <v>216</v>
      </c>
      <c r="J35" s="44"/>
      <c r="K35" s="45"/>
    </row>
    <row r="36" spans="1:11" s="46" customFormat="1" ht="33.75" customHeight="1">
      <c r="A36" s="43">
        <v>24</v>
      </c>
      <c r="B36" s="47" t="s">
        <v>80</v>
      </c>
      <c r="C36" s="44" t="s">
        <v>64</v>
      </c>
      <c r="D36" s="44" t="s">
        <v>64</v>
      </c>
      <c r="E36" s="131"/>
      <c r="F36" s="45">
        <v>68.5</v>
      </c>
      <c r="G36" s="45">
        <v>60.98</v>
      </c>
      <c r="H36" s="44" t="s">
        <v>144</v>
      </c>
      <c r="I36" s="44" t="s">
        <v>203</v>
      </c>
      <c r="J36" s="44"/>
      <c r="K36" s="45"/>
    </row>
    <row r="37" spans="1:11" s="28" customFormat="1" ht="25.5" customHeight="1">
      <c r="A37" s="25"/>
      <c r="B37" s="25"/>
      <c r="C37" s="25"/>
      <c r="D37" s="27" t="s">
        <v>1</v>
      </c>
      <c r="E37" s="25"/>
      <c r="F37" s="1">
        <f>SUM(F27:F36)</f>
        <v>685</v>
      </c>
      <c r="G37" s="1">
        <f>SUM(G27:G36)</f>
        <v>558.53</v>
      </c>
      <c r="H37" s="1"/>
      <c r="I37" s="1"/>
      <c r="J37" s="1"/>
      <c r="K37" s="1"/>
    </row>
    <row r="38" spans="1:11" ht="15">
      <c r="A38" s="130" t="s">
        <v>42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</row>
    <row r="39" spans="1:11" s="46" customFormat="1" ht="28.5">
      <c r="A39" s="43">
        <v>25</v>
      </c>
      <c r="B39" s="43" t="s">
        <v>156</v>
      </c>
      <c r="C39" s="44" t="s">
        <v>99</v>
      </c>
      <c r="D39" s="44" t="s">
        <v>174</v>
      </c>
      <c r="E39" s="131" t="s">
        <v>94</v>
      </c>
      <c r="F39" s="45">
        <v>68.5</v>
      </c>
      <c r="G39" s="45">
        <v>18.12</v>
      </c>
      <c r="H39" s="44" t="s">
        <v>190</v>
      </c>
      <c r="I39" s="45"/>
      <c r="J39" s="45" t="s">
        <v>230</v>
      </c>
      <c r="K39" s="45" t="s">
        <v>231</v>
      </c>
    </row>
    <row r="40" spans="1:11" s="46" customFormat="1" ht="34.5" customHeight="1">
      <c r="A40" s="43">
        <v>26</v>
      </c>
      <c r="B40" s="47" t="s">
        <v>80</v>
      </c>
      <c r="C40" s="44" t="s">
        <v>175</v>
      </c>
      <c r="D40" s="44" t="s">
        <v>26</v>
      </c>
      <c r="E40" s="131"/>
      <c r="F40" s="45">
        <v>68.5</v>
      </c>
      <c r="G40" s="45">
        <v>42.11</v>
      </c>
      <c r="H40" s="44" t="s">
        <v>167</v>
      </c>
      <c r="I40" s="45" t="s">
        <v>226</v>
      </c>
      <c r="J40" s="50"/>
      <c r="K40" s="45"/>
    </row>
    <row r="41" spans="1:11" s="46" customFormat="1" ht="40.5" customHeight="1">
      <c r="A41" s="43">
        <v>27</v>
      </c>
      <c r="B41" s="47" t="s">
        <v>80</v>
      </c>
      <c r="C41" s="44" t="s">
        <v>100</v>
      </c>
      <c r="D41" s="44" t="s">
        <v>176</v>
      </c>
      <c r="E41" s="131"/>
      <c r="F41" s="45">
        <v>68.5</v>
      </c>
      <c r="G41" s="45">
        <v>62.78</v>
      </c>
      <c r="H41" s="44" t="s">
        <v>102</v>
      </c>
      <c r="I41" s="45" t="s">
        <v>169</v>
      </c>
      <c r="J41" s="44"/>
      <c r="K41" s="45"/>
    </row>
    <row r="42" spans="1:11" s="46" customFormat="1" ht="41.25" customHeight="1">
      <c r="A42" s="43">
        <v>28</v>
      </c>
      <c r="B42" s="47" t="s">
        <v>80</v>
      </c>
      <c r="C42" s="44" t="s">
        <v>101</v>
      </c>
      <c r="D42" s="44" t="s">
        <v>27</v>
      </c>
      <c r="E42" s="131"/>
      <c r="F42" s="45">
        <v>68.5</v>
      </c>
      <c r="G42" s="45">
        <v>45.69</v>
      </c>
      <c r="H42" s="44" t="s">
        <v>189</v>
      </c>
      <c r="I42" s="45" t="s">
        <v>256</v>
      </c>
      <c r="J42" s="44"/>
      <c r="K42" s="45"/>
    </row>
    <row r="43" spans="1:11" s="28" customFormat="1" ht="15">
      <c r="A43" s="25"/>
      <c r="B43" s="25"/>
      <c r="C43" s="25"/>
      <c r="D43" s="27" t="s">
        <v>1</v>
      </c>
      <c r="E43" s="25"/>
      <c r="F43" s="1">
        <f>SUM(F39:F42)</f>
        <v>274</v>
      </c>
      <c r="G43" s="1">
        <f>SUM(G39:G42)</f>
        <v>168.7</v>
      </c>
      <c r="H43" s="1"/>
      <c r="I43" s="1"/>
      <c r="J43" s="1"/>
      <c r="K43" s="1"/>
    </row>
    <row r="44" spans="1:11" ht="15">
      <c r="A44" s="130" t="s">
        <v>3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</row>
    <row r="45" spans="1:11" s="46" customFormat="1" ht="39.75" customHeight="1">
      <c r="A45" s="43">
        <v>29</v>
      </c>
      <c r="B45" s="43" t="s">
        <v>165</v>
      </c>
      <c r="C45" s="44" t="s">
        <v>103</v>
      </c>
      <c r="D45" s="44" t="s">
        <v>28</v>
      </c>
      <c r="E45" s="131" t="s">
        <v>94</v>
      </c>
      <c r="F45" s="45">
        <v>68.5</v>
      </c>
      <c r="G45" s="63">
        <v>55.76</v>
      </c>
      <c r="H45" s="51" t="s">
        <v>104</v>
      </c>
      <c r="I45" s="52" t="s">
        <v>217</v>
      </c>
      <c r="J45" s="53"/>
      <c r="K45" s="43"/>
    </row>
    <row r="46" spans="1:11" s="46" customFormat="1" ht="28.5">
      <c r="A46" s="43">
        <v>30</v>
      </c>
      <c r="B46" s="47" t="s">
        <v>80</v>
      </c>
      <c r="C46" s="44" t="s">
        <v>105</v>
      </c>
      <c r="D46" s="44" t="s">
        <v>29</v>
      </c>
      <c r="E46" s="131"/>
      <c r="F46" s="45">
        <v>68.5</v>
      </c>
      <c r="G46" s="63">
        <v>59.21</v>
      </c>
      <c r="H46" s="53" t="s">
        <v>106</v>
      </c>
      <c r="I46" s="55" t="s">
        <v>182</v>
      </c>
      <c r="J46" s="53"/>
      <c r="K46" s="43"/>
    </row>
    <row r="47" spans="1:11" s="46" customFormat="1" ht="71.25">
      <c r="A47" s="43">
        <v>31</v>
      </c>
      <c r="B47" s="47" t="s">
        <v>80</v>
      </c>
      <c r="C47" s="44" t="s">
        <v>107</v>
      </c>
      <c r="D47" s="44" t="s">
        <v>30</v>
      </c>
      <c r="E47" s="131"/>
      <c r="F47" s="45">
        <v>68.5</v>
      </c>
      <c r="G47" s="63">
        <v>0.23</v>
      </c>
      <c r="H47" s="51" t="s">
        <v>106</v>
      </c>
      <c r="I47" s="55"/>
      <c r="J47" s="50" t="s">
        <v>253</v>
      </c>
      <c r="K47" s="43"/>
    </row>
    <row r="48" spans="1:11" s="46" customFormat="1" ht="28.5">
      <c r="A48" s="43">
        <v>32</v>
      </c>
      <c r="B48" s="47" t="s">
        <v>80</v>
      </c>
      <c r="C48" s="44" t="s">
        <v>31</v>
      </c>
      <c r="D48" s="44" t="s">
        <v>31</v>
      </c>
      <c r="E48" s="131"/>
      <c r="F48" s="45">
        <v>68.5</v>
      </c>
      <c r="G48" s="63">
        <v>60.6</v>
      </c>
      <c r="H48" s="51" t="s">
        <v>108</v>
      </c>
      <c r="I48" s="55" t="s">
        <v>182</v>
      </c>
      <c r="J48" s="56"/>
      <c r="K48" s="43"/>
    </row>
    <row r="49" spans="1:11" s="46" customFormat="1" ht="46.5" customHeight="1">
      <c r="A49" s="43">
        <v>33</v>
      </c>
      <c r="B49" s="47" t="s">
        <v>80</v>
      </c>
      <c r="C49" s="44" t="s">
        <v>109</v>
      </c>
      <c r="D49" s="44" t="s">
        <v>177</v>
      </c>
      <c r="E49" s="131" t="s">
        <v>94</v>
      </c>
      <c r="F49" s="45">
        <v>68.5</v>
      </c>
      <c r="G49" s="63" t="s">
        <v>110</v>
      </c>
      <c r="H49" s="53" t="s">
        <v>110</v>
      </c>
      <c r="I49" s="55"/>
      <c r="J49" s="50" t="s">
        <v>253</v>
      </c>
      <c r="K49" s="43"/>
    </row>
    <row r="50" spans="1:11" s="46" customFormat="1" ht="28.5">
      <c r="A50" s="43">
        <v>34</v>
      </c>
      <c r="B50" s="47" t="s">
        <v>80</v>
      </c>
      <c r="C50" s="44" t="s">
        <v>109</v>
      </c>
      <c r="D50" s="44" t="s">
        <v>178</v>
      </c>
      <c r="E50" s="131"/>
      <c r="F50" s="45">
        <v>68.5</v>
      </c>
      <c r="G50" s="63">
        <v>40.82</v>
      </c>
      <c r="H50" s="51" t="s">
        <v>192</v>
      </c>
      <c r="I50" s="55" t="s">
        <v>257</v>
      </c>
      <c r="J50" s="53"/>
      <c r="K50" s="43"/>
    </row>
    <row r="51" spans="1:11" s="28" customFormat="1" ht="15">
      <c r="A51" s="25"/>
      <c r="B51" s="25"/>
      <c r="C51" s="25"/>
      <c r="D51" s="27" t="s">
        <v>1</v>
      </c>
      <c r="E51" s="25"/>
      <c r="F51" s="1">
        <f>SUM(F45:F50)</f>
        <v>411</v>
      </c>
      <c r="G51" s="1">
        <f>SUM(G45:G50)</f>
        <v>216.62</v>
      </c>
      <c r="H51" s="1"/>
      <c r="I51" s="1"/>
      <c r="J51" s="1"/>
      <c r="K51" s="1"/>
    </row>
    <row r="52" spans="1:11" ht="15">
      <c r="A52" s="130" t="s">
        <v>43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</row>
    <row r="53" spans="1:11" s="46" customFormat="1" ht="29.25" customHeight="1">
      <c r="A53" s="43">
        <v>35</v>
      </c>
      <c r="B53" s="43" t="s">
        <v>157</v>
      </c>
      <c r="C53" s="44" t="s">
        <v>50</v>
      </c>
      <c r="D53" s="44" t="s">
        <v>50</v>
      </c>
      <c r="E53" s="131" t="s">
        <v>94</v>
      </c>
      <c r="F53" s="45">
        <v>68.5</v>
      </c>
      <c r="G53" s="45">
        <v>62.75</v>
      </c>
      <c r="H53" s="44" t="s">
        <v>111</v>
      </c>
      <c r="I53" s="43" t="s">
        <v>201</v>
      </c>
      <c r="J53" s="53"/>
      <c r="K53" s="43"/>
    </row>
    <row r="54" spans="1:11" s="46" customFormat="1" ht="35.25" customHeight="1">
      <c r="A54" s="43">
        <v>36</v>
      </c>
      <c r="B54" s="47" t="s">
        <v>80</v>
      </c>
      <c r="C54" s="44" t="s">
        <v>118</v>
      </c>
      <c r="D54" s="44" t="s">
        <v>51</v>
      </c>
      <c r="E54" s="131"/>
      <c r="F54" s="45">
        <v>68.5</v>
      </c>
      <c r="G54" s="45">
        <v>31.37</v>
      </c>
      <c r="H54" s="44" t="s">
        <v>113</v>
      </c>
      <c r="I54" s="43"/>
      <c r="J54" s="53" t="s">
        <v>193</v>
      </c>
      <c r="K54" s="43" t="s">
        <v>232</v>
      </c>
    </row>
    <row r="55" spans="1:11" s="46" customFormat="1" ht="33" customHeight="1">
      <c r="A55" s="43">
        <v>37</v>
      </c>
      <c r="B55" s="47" t="s">
        <v>80</v>
      </c>
      <c r="C55" s="44" t="s">
        <v>52</v>
      </c>
      <c r="D55" s="44" t="s">
        <v>52</v>
      </c>
      <c r="E55" s="131"/>
      <c r="F55" s="45">
        <v>68.5</v>
      </c>
      <c r="G55" s="45">
        <v>59.54</v>
      </c>
      <c r="H55" s="44" t="s">
        <v>112</v>
      </c>
      <c r="I55" s="43" t="s">
        <v>201</v>
      </c>
      <c r="J55" s="53"/>
      <c r="K55" s="43"/>
    </row>
    <row r="56" spans="1:11" s="46" customFormat="1" ht="85.5">
      <c r="A56" s="43">
        <v>38</v>
      </c>
      <c r="B56" s="47" t="s">
        <v>80</v>
      </c>
      <c r="C56" s="44" t="s">
        <v>53</v>
      </c>
      <c r="D56" s="44" t="s">
        <v>53</v>
      </c>
      <c r="E56" s="131"/>
      <c r="F56" s="45">
        <v>68.5</v>
      </c>
      <c r="G56" s="45">
        <v>0.13</v>
      </c>
      <c r="H56" s="44" t="s">
        <v>114</v>
      </c>
      <c r="I56" s="43"/>
      <c r="J56" s="50" t="s">
        <v>254</v>
      </c>
      <c r="K56" s="57"/>
    </row>
    <row r="57" spans="1:11" s="46" customFormat="1" ht="28.5">
      <c r="A57" s="43">
        <v>39</v>
      </c>
      <c r="B57" s="47" t="s">
        <v>80</v>
      </c>
      <c r="C57" s="44" t="s">
        <v>116</v>
      </c>
      <c r="D57" s="44" t="s">
        <v>66</v>
      </c>
      <c r="E57" s="131"/>
      <c r="F57" s="45">
        <v>68.5</v>
      </c>
      <c r="G57" s="45">
        <v>58.6</v>
      </c>
      <c r="H57" s="44" t="s">
        <v>115</v>
      </c>
      <c r="I57" s="43" t="s">
        <v>202</v>
      </c>
      <c r="J57" s="53"/>
      <c r="K57" s="43"/>
    </row>
    <row r="58" spans="1:11" s="46" customFormat="1" ht="28.5">
      <c r="A58" s="43">
        <v>40</v>
      </c>
      <c r="B58" s="47" t="s">
        <v>80</v>
      </c>
      <c r="C58" s="44" t="s">
        <v>117</v>
      </c>
      <c r="D58" s="44" t="s">
        <v>67</v>
      </c>
      <c r="E58" s="131"/>
      <c r="F58" s="45">
        <v>68.5</v>
      </c>
      <c r="G58" s="45">
        <v>49.48</v>
      </c>
      <c r="H58" s="44" t="s">
        <v>112</v>
      </c>
      <c r="I58" s="43" t="s">
        <v>228</v>
      </c>
      <c r="J58" s="53"/>
      <c r="K58" s="43"/>
    </row>
    <row r="59" spans="1:11" s="46" customFormat="1" ht="28.5">
      <c r="A59" s="43">
        <v>41</v>
      </c>
      <c r="B59" s="47" t="s">
        <v>80</v>
      </c>
      <c r="C59" s="44" t="s">
        <v>54</v>
      </c>
      <c r="D59" s="44" t="s">
        <v>54</v>
      </c>
      <c r="E59" s="131"/>
      <c r="F59" s="45">
        <v>68.5</v>
      </c>
      <c r="G59" s="45">
        <v>63.59</v>
      </c>
      <c r="H59" s="44" t="s">
        <v>112</v>
      </c>
      <c r="I59" s="43" t="s">
        <v>225</v>
      </c>
      <c r="J59" s="53"/>
      <c r="K59" s="43"/>
    </row>
    <row r="60" spans="1:11" s="46" customFormat="1" ht="57">
      <c r="A60" s="43">
        <v>42</v>
      </c>
      <c r="B60" s="47" t="s">
        <v>80</v>
      </c>
      <c r="C60" s="44" t="s">
        <v>220</v>
      </c>
      <c r="D60" s="44" t="s">
        <v>221</v>
      </c>
      <c r="E60" s="43"/>
      <c r="F60" s="45">
        <v>68.5</v>
      </c>
      <c r="G60" s="45">
        <v>63.89</v>
      </c>
      <c r="H60" s="44" t="s">
        <v>224</v>
      </c>
      <c r="I60" s="43" t="s">
        <v>226</v>
      </c>
      <c r="J60" s="53"/>
      <c r="K60" s="43"/>
    </row>
    <row r="61" spans="1:11" s="28" customFormat="1" ht="18" customHeight="1">
      <c r="A61" s="25"/>
      <c r="B61" s="25"/>
      <c r="C61" s="25"/>
      <c r="D61" s="27" t="s">
        <v>1</v>
      </c>
      <c r="E61" s="25"/>
      <c r="F61" s="1">
        <f>SUM(F53:F60)</f>
        <v>548</v>
      </c>
      <c r="G61" s="1">
        <f>SUM(G53:G60)</f>
        <v>389.35</v>
      </c>
      <c r="H61" s="1"/>
      <c r="I61" s="1"/>
      <c r="J61" s="1"/>
      <c r="K61" s="1"/>
    </row>
    <row r="62" spans="1:11" ht="15">
      <c r="A62" s="130" t="s">
        <v>44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s="46" customFormat="1" ht="27" customHeight="1">
      <c r="A63" s="43">
        <v>43</v>
      </c>
      <c r="B63" s="43" t="s">
        <v>158</v>
      </c>
      <c r="C63" s="44" t="s">
        <v>119</v>
      </c>
      <c r="D63" s="44" t="s">
        <v>68</v>
      </c>
      <c r="E63" s="131" t="s">
        <v>94</v>
      </c>
      <c r="F63" s="45">
        <v>68.5</v>
      </c>
      <c r="G63" s="58">
        <v>27.93</v>
      </c>
      <c r="H63" s="44" t="s">
        <v>209</v>
      </c>
      <c r="I63" s="43" t="s">
        <v>233</v>
      </c>
      <c r="J63" s="50"/>
      <c r="K63" s="43"/>
    </row>
    <row r="64" spans="1:11" s="46" customFormat="1" ht="85.5">
      <c r="A64" s="43">
        <v>44</v>
      </c>
      <c r="B64" s="47" t="s">
        <v>80</v>
      </c>
      <c r="C64" s="44" t="s">
        <v>120</v>
      </c>
      <c r="D64" s="44" t="s">
        <v>69</v>
      </c>
      <c r="E64" s="131"/>
      <c r="F64" s="45">
        <v>68.5</v>
      </c>
      <c r="G64" s="58"/>
      <c r="H64" s="44" t="s">
        <v>210</v>
      </c>
      <c r="I64" s="44"/>
      <c r="J64" s="50" t="s">
        <v>255</v>
      </c>
      <c r="K64" s="43"/>
    </row>
    <row r="65" spans="1:11" s="46" customFormat="1" ht="33" customHeight="1">
      <c r="A65" s="43">
        <v>45</v>
      </c>
      <c r="B65" s="47" t="s">
        <v>80</v>
      </c>
      <c r="C65" s="44" t="s">
        <v>120</v>
      </c>
      <c r="D65" s="44" t="s">
        <v>70</v>
      </c>
      <c r="E65" s="131"/>
      <c r="F65" s="45">
        <v>68.5</v>
      </c>
      <c r="G65" s="58">
        <v>52.4</v>
      </c>
      <c r="H65" s="44" t="s">
        <v>210</v>
      </c>
      <c r="I65" s="43" t="s">
        <v>226</v>
      </c>
      <c r="J65" s="50"/>
      <c r="K65" s="43"/>
    </row>
    <row r="66" spans="1:11" s="46" customFormat="1" ht="34.5" customHeight="1">
      <c r="A66" s="43">
        <v>46</v>
      </c>
      <c r="B66" s="47" t="s">
        <v>80</v>
      </c>
      <c r="C66" s="44" t="s">
        <v>121</v>
      </c>
      <c r="D66" s="44" t="s">
        <v>71</v>
      </c>
      <c r="E66" s="131"/>
      <c r="F66" s="45">
        <v>68.5</v>
      </c>
      <c r="G66" s="58">
        <v>56.59</v>
      </c>
      <c r="H66" s="44" t="s">
        <v>210</v>
      </c>
      <c r="I66" s="43" t="s">
        <v>203</v>
      </c>
      <c r="J66" s="50"/>
      <c r="K66" s="43"/>
    </row>
    <row r="67" spans="1:11" s="28" customFormat="1" ht="15">
      <c r="A67" s="25"/>
      <c r="B67" s="25"/>
      <c r="C67" s="25"/>
      <c r="D67" s="27" t="s">
        <v>1</v>
      </c>
      <c r="E67" s="25"/>
      <c r="F67" s="1">
        <f>SUM(F63:F66)</f>
        <v>274</v>
      </c>
      <c r="G67" s="1">
        <f>SUM(G63:G66)</f>
        <v>136.92000000000002</v>
      </c>
      <c r="H67" s="1"/>
      <c r="I67" s="1"/>
      <c r="J67" s="1"/>
      <c r="K67" s="1"/>
    </row>
    <row r="68" spans="1:11" ht="15" customHeight="1">
      <c r="A68" s="130" t="s">
        <v>4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</row>
    <row r="69" spans="1:11" s="46" customFormat="1" ht="28.5">
      <c r="A69" s="43">
        <v>47</v>
      </c>
      <c r="B69" s="43" t="s">
        <v>159</v>
      </c>
      <c r="C69" s="44" t="s">
        <v>122</v>
      </c>
      <c r="D69" s="44" t="s">
        <v>32</v>
      </c>
      <c r="E69" s="131" t="s">
        <v>94</v>
      </c>
      <c r="F69" s="45">
        <v>68.5</v>
      </c>
      <c r="G69" s="45">
        <v>45.35002</v>
      </c>
      <c r="H69" s="44" t="s">
        <v>123</v>
      </c>
      <c r="I69" s="52" t="s">
        <v>203</v>
      </c>
      <c r="J69" s="51"/>
      <c r="K69" s="43"/>
    </row>
    <row r="70" spans="1:11" s="46" customFormat="1" ht="23.25" customHeight="1">
      <c r="A70" s="43">
        <v>48</v>
      </c>
      <c r="B70" s="47" t="s">
        <v>80</v>
      </c>
      <c r="C70" s="44" t="s">
        <v>124</v>
      </c>
      <c r="D70" s="44" t="s">
        <v>72</v>
      </c>
      <c r="E70" s="131"/>
      <c r="F70" s="45">
        <v>68.5</v>
      </c>
      <c r="G70" s="45">
        <v>48.77921</v>
      </c>
      <c r="H70" s="44" t="s">
        <v>191</v>
      </c>
      <c r="I70" s="54" t="s">
        <v>219</v>
      </c>
      <c r="J70" s="59"/>
      <c r="K70" s="60"/>
    </row>
    <row r="71" spans="1:11" s="46" customFormat="1" ht="28.5">
      <c r="A71" s="43">
        <v>49</v>
      </c>
      <c r="B71" s="47" t="s">
        <v>80</v>
      </c>
      <c r="C71" s="44" t="s">
        <v>125</v>
      </c>
      <c r="D71" s="44" t="s">
        <v>55</v>
      </c>
      <c r="E71" s="131"/>
      <c r="F71" s="45">
        <v>68.5</v>
      </c>
      <c r="G71" s="45">
        <v>46.12047</v>
      </c>
      <c r="H71" s="44" t="s">
        <v>126</v>
      </c>
      <c r="I71" s="60" t="s">
        <v>226</v>
      </c>
      <c r="J71" s="59"/>
      <c r="K71" s="60"/>
    </row>
    <row r="72" spans="1:11" s="46" customFormat="1" ht="22.5" customHeight="1">
      <c r="A72" s="43">
        <v>50</v>
      </c>
      <c r="B72" s="47" t="s">
        <v>80</v>
      </c>
      <c r="C72" s="44" t="s">
        <v>73</v>
      </c>
      <c r="D72" s="44" t="s">
        <v>73</v>
      </c>
      <c r="E72" s="131"/>
      <c r="F72" s="45">
        <v>68.5</v>
      </c>
      <c r="G72" s="45">
        <v>41.174389999999995</v>
      </c>
      <c r="H72" s="44" t="s">
        <v>179</v>
      </c>
      <c r="I72" s="54" t="s">
        <v>218</v>
      </c>
      <c r="J72" s="54"/>
      <c r="K72" s="43"/>
    </row>
    <row r="73" spans="1:11" s="46" customFormat="1" ht="28.5">
      <c r="A73" s="43">
        <v>51</v>
      </c>
      <c r="B73" s="47" t="s">
        <v>80</v>
      </c>
      <c r="C73" s="44" t="s">
        <v>33</v>
      </c>
      <c r="D73" s="44" t="s">
        <v>33</v>
      </c>
      <c r="E73" s="131"/>
      <c r="F73" s="45">
        <v>68.5</v>
      </c>
      <c r="G73" s="45">
        <v>51.47879</v>
      </c>
      <c r="H73" s="44" t="s">
        <v>129</v>
      </c>
      <c r="I73" s="52" t="s">
        <v>217</v>
      </c>
      <c r="J73" s="51"/>
      <c r="K73" s="60"/>
    </row>
    <row r="74" spans="1:11" s="46" customFormat="1" ht="28.5">
      <c r="A74" s="43">
        <v>52</v>
      </c>
      <c r="B74" s="47" t="s">
        <v>80</v>
      </c>
      <c r="C74" s="44" t="s">
        <v>34</v>
      </c>
      <c r="D74" s="44" t="s">
        <v>34</v>
      </c>
      <c r="E74" s="131"/>
      <c r="F74" s="45">
        <v>68.5</v>
      </c>
      <c r="G74" s="45">
        <v>34.21935</v>
      </c>
      <c r="H74" s="44" t="s">
        <v>129</v>
      </c>
      <c r="I74" s="54" t="s">
        <v>218</v>
      </c>
      <c r="J74" s="44"/>
      <c r="K74" s="52"/>
    </row>
    <row r="75" spans="1:11" s="46" customFormat="1" ht="30" customHeight="1">
      <c r="A75" s="43">
        <v>53</v>
      </c>
      <c r="B75" s="47" t="s">
        <v>80</v>
      </c>
      <c r="C75" s="44" t="s">
        <v>128</v>
      </c>
      <c r="D75" s="44" t="s">
        <v>35</v>
      </c>
      <c r="E75" s="131"/>
      <c r="F75" s="45">
        <v>68.5</v>
      </c>
      <c r="G75" s="45">
        <v>52.40845</v>
      </c>
      <c r="H75" s="44" t="s">
        <v>211</v>
      </c>
      <c r="I75" s="54" t="s">
        <v>218</v>
      </c>
      <c r="J75" s="51"/>
      <c r="K75" s="43"/>
    </row>
    <row r="76" spans="1:11" s="46" customFormat="1" ht="28.5">
      <c r="A76" s="43">
        <v>54</v>
      </c>
      <c r="B76" s="47" t="s">
        <v>80</v>
      </c>
      <c r="C76" s="44" t="s">
        <v>127</v>
      </c>
      <c r="D76" s="44" t="s">
        <v>74</v>
      </c>
      <c r="E76" s="131"/>
      <c r="F76" s="45">
        <v>68.5</v>
      </c>
      <c r="G76" s="45">
        <v>63.496069999999996</v>
      </c>
      <c r="H76" s="44" t="s">
        <v>196</v>
      </c>
      <c r="I76" s="52" t="s">
        <v>227</v>
      </c>
      <c r="J76" s="44"/>
      <c r="K76" s="52"/>
    </row>
    <row r="77" spans="1:11" s="28" customFormat="1" ht="15">
      <c r="A77" s="25"/>
      <c r="B77" s="25"/>
      <c r="C77" s="25"/>
      <c r="D77" s="27" t="s">
        <v>1</v>
      </c>
      <c r="E77" s="25"/>
      <c r="F77" s="1">
        <f>SUM(F69:F76)</f>
        <v>548</v>
      </c>
      <c r="G77" s="1">
        <f>SUM(G69:G76)</f>
        <v>383.02675</v>
      </c>
      <c r="H77" s="1"/>
      <c r="I77" s="1"/>
      <c r="J77" s="1"/>
      <c r="K77" s="1"/>
    </row>
    <row r="78" spans="1:11" ht="15">
      <c r="A78" s="130" t="s">
        <v>49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</row>
    <row r="79" spans="1:11" s="46" customFormat="1" ht="28.5">
      <c r="A79" s="43">
        <v>55</v>
      </c>
      <c r="B79" s="43" t="s">
        <v>160</v>
      </c>
      <c r="C79" s="44" t="s">
        <v>130</v>
      </c>
      <c r="D79" s="44" t="s">
        <v>56</v>
      </c>
      <c r="E79" s="131" t="s">
        <v>94</v>
      </c>
      <c r="F79" s="45">
        <v>68.5</v>
      </c>
      <c r="G79" s="45">
        <v>59.54</v>
      </c>
      <c r="H79" s="44" t="s">
        <v>145</v>
      </c>
      <c r="I79" s="44" t="s">
        <v>199</v>
      </c>
      <c r="J79" s="44"/>
      <c r="K79" s="43"/>
    </row>
    <row r="80" spans="1:11" s="46" customFormat="1" ht="28.5">
      <c r="A80" s="43">
        <v>56</v>
      </c>
      <c r="B80" s="47" t="s">
        <v>80</v>
      </c>
      <c r="C80" s="44" t="s">
        <v>75</v>
      </c>
      <c r="D80" s="44" t="s">
        <v>75</v>
      </c>
      <c r="E80" s="131"/>
      <c r="F80" s="45">
        <v>68.5</v>
      </c>
      <c r="G80" s="45">
        <v>61</v>
      </c>
      <c r="H80" s="44" t="s">
        <v>180</v>
      </c>
      <c r="I80" s="44" t="s">
        <v>200</v>
      </c>
      <c r="J80" s="44"/>
      <c r="K80" s="43"/>
    </row>
    <row r="81" spans="1:11" s="46" customFormat="1" ht="28.5">
      <c r="A81" s="43">
        <v>57</v>
      </c>
      <c r="B81" s="47" t="s">
        <v>80</v>
      </c>
      <c r="C81" s="44" t="s">
        <v>131</v>
      </c>
      <c r="D81" s="44" t="s">
        <v>76</v>
      </c>
      <c r="E81" s="131"/>
      <c r="F81" s="45">
        <v>68.5</v>
      </c>
      <c r="G81" s="45">
        <v>64.32</v>
      </c>
      <c r="H81" s="44" t="s">
        <v>194</v>
      </c>
      <c r="I81" s="43" t="s">
        <v>217</v>
      </c>
      <c r="J81" s="44"/>
      <c r="K81" s="44"/>
    </row>
    <row r="82" spans="1:11" s="46" customFormat="1" ht="71.25">
      <c r="A82" s="43">
        <v>58</v>
      </c>
      <c r="B82" s="47" t="s">
        <v>80</v>
      </c>
      <c r="C82" s="44" t="s">
        <v>183</v>
      </c>
      <c r="D82" s="44" t="s">
        <v>184</v>
      </c>
      <c r="E82" s="131"/>
      <c r="F82" s="45">
        <v>68.5</v>
      </c>
      <c r="G82" s="45"/>
      <c r="H82" s="44"/>
      <c r="I82" s="44"/>
      <c r="J82" s="50" t="s">
        <v>253</v>
      </c>
      <c r="K82" s="48"/>
    </row>
    <row r="83" spans="1:11" s="28" customFormat="1" ht="15">
      <c r="A83" s="25"/>
      <c r="B83" s="25"/>
      <c r="C83" s="25"/>
      <c r="D83" s="27" t="s">
        <v>1</v>
      </c>
      <c r="E83" s="25"/>
      <c r="F83" s="1">
        <f>SUM(F79:F82)</f>
        <v>274</v>
      </c>
      <c r="G83" s="1">
        <f>SUM(G79:G82)</f>
        <v>184.85999999999999</v>
      </c>
      <c r="H83" s="1"/>
      <c r="I83" s="1"/>
      <c r="J83" s="1"/>
      <c r="K83" s="1"/>
    </row>
    <row r="84" spans="1:11" ht="15">
      <c r="A84" s="130" t="s">
        <v>5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0"/>
    </row>
    <row r="85" spans="1:11" s="46" customFormat="1" ht="57.75" customHeight="1">
      <c r="A85" s="43">
        <v>59</v>
      </c>
      <c r="B85" s="43" t="s">
        <v>161</v>
      </c>
      <c r="C85" s="43"/>
      <c r="D85" s="44" t="s">
        <v>36</v>
      </c>
      <c r="E85" s="131" t="s">
        <v>94</v>
      </c>
      <c r="F85" s="45">
        <v>68.5</v>
      </c>
      <c r="G85" s="45">
        <v>55.87</v>
      </c>
      <c r="H85" s="44" t="s">
        <v>149</v>
      </c>
      <c r="I85" s="43" t="s">
        <v>169</v>
      </c>
      <c r="J85" s="44"/>
      <c r="K85" s="43"/>
    </row>
    <row r="86" spans="1:11" s="46" customFormat="1" ht="50.25" customHeight="1">
      <c r="A86" s="43">
        <v>60</v>
      </c>
      <c r="B86" s="47" t="s">
        <v>80</v>
      </c>
      <c r="C86" s="43"/>
      <c r="D86" s="44" t="s">
        <v>37</v>
      </c>
      <c r="E86" s="131"/>
      <c r="F86" s="45">
        <v>68.5</v>
      </c>
      <c r="G86" s="45">
        <v>50.9</v>
      </c>
      <c r="H86" s="44" t="s">
        <v>181</v>
      </c>
      <c r="I86" s="43" t="s">
        <v>205</v>
      </c>
      <c r="J86" s="44"/>
      <c r="K86" s="43"/>
    </row>
    <row r="87" spans="1:11" s="46" customFormat="1" ht="57.75" customHeight="1">
      <c r="A87" s="43">
        <v>61</v>
      </c>
      <c r="B87" s="47" t="s">
        <v>80</v>
      </c>
      <c r="C87" s="43"/>
      <c r="D87" s="44" t="s">
        <v>222</v>
      </c>
      <c r="E87" s="43"/>
      <c r="F87" s="45">
        <v>68.5</v>
      </c>
      <c r="G87" s="45">
        <v>26.63</v>
      </c>
      <c r="H87" s="44" t="s">
        <v>223</v>
      </c>
      <c r="I87" s="43" t="s">
        <v>256</v>
      </c>
      <c r="J87" s="44"/>
      <c r="K87" s="43"/>
    </row>
    <row r="88" spans="1:11" s="28" customFormat="1" ht="24.75" customHeight="1">
      <c r="A88" s="25"/>
      <c r="B88" s="25"/>
      <c r="C88" s="25"/>
      <c r="D88" s="27" t="s">
        <v>1</v>
      </c>
      <c r="E88" s="25"/>
      <c r="F88" s="1">
        <f>SUM(F85:F87)</f>
        <v>205.5</v>
      </c>
      <c r="G88" s="1">
        <f>SUM(G85:G87)</f>
        <v>133.4</v>
      </c>
      <c r="H88" s="1"/>
      <c r="I88" s="1"/>
      <c r="J88" s="1"/>
      <c r="K88" s="1"/>
    </row>
    <row r="89" spans="1:11" ht="15">
      <c r="A89" s="130" t="s">
        <v>6</v>
      </c>
      <c r="B89" s="130"/>
      <c r="C89" s="130"/>
      <c r="D89" s="130"/>
      <c r="E89" s="130"/>
      <c r="F89" s="130"/>
      <c r="G89" s="130"/>
      <c r="H89" s="130"/>
      <c r="I89" s="130"/>
      <c r="J89" s="130"/>
      <c r="K89" s="130"/>
    </row>
    <row r="90" spans="1:11" s="46" customFormat="1" ht="70.5" customHeight="1">
      <c r="A90" s="43">
        <v>62</v>
      </c>
      <c r="B90" s="61" t="s">
        <v>162</v>
      </c>
      <c r="C90" s="44" t="s">
        <v>38</v>
      </c>
      <c r="D90" s="44" t="s">
        <v>38</v>
      </c>
      <c r="E90" s="131" t="s">
        <v>94</v>
      </c>
      <c r="F90" s="45">
        <v>68.5</v>
      </c>
      <c r="G90" s="45">
        <v>56.25</v>
      </c>
      <c r="H90" s="61" t="s">
        <v>132</v>
      </c>
      <c r="I90" s="43" t="s">
        <v>217</v>
      </c>
      <c r="J90" s="44"/>
      <c r="K90" s="43"/>
    </row>
    <row r="91" spans="1:11" s="46" customFormat="1" ht="28.5">
      <c r="A91" s="43">
        <v>63</v>
      </c>
      <c r="B91" s="47" t="s">
        <v>80</v>
      </c>
      <c r="C91" s="44" t="s">
        <v>136</v>
      </c>
      <c r="D91" s="44" t="s">
        <v>186</v>
      </c>
      <c r="E91" s="131"/>
      <c r="F91" s="45">
        <v>68.5</v>
      </c>
      <c r="G91" s="45">
        <v>57.33</v>
      </c>
      <c r="H91" s="61" t="s">
        <v>133</v>
      </c>
      <c r="I91" s="43" t="s">
        <v>204</v>
      </c>
      <c r="J91" s="44"/>
      <c r="K91" s="43"/>
    </row>
    <row r="92" spans="1:11" s="46" customFormat="1" ht="34.5" customHeight="1">
      <c r="A92" s="43">
        <v>64</v>
      </c>
      <c r="B92" s="47" t="s">
        <v>80</v>
      </c>
      <c r="C92" s="44" t="s">
        <v>137</v>
      </c>
      <c r="D92" s="44" t="s">
        <v>39</v>
      </c>
      <c r="E92" s="131"/>
      <c r="F92" s="45">
        <v>68.5</v>
      </c>
      <c r="G92" s="45">
        <v>56.1</v>
      </c>
      <c r="H92" s="61" t="s">
        <v>134</v>
      </c>
      <c r="I92" s="52" t="s">
        <v>182</v>
      </c>
      <c r="J92" s="44"/>
      <c r="K92" s="43"/>
    </row>
    <row r="93" spans="1:11" s="46" customFormat="1" ht="33" customHeight="1">
      <c r="A93" s="43">
        <v>65</v>
      </c>
      <c r="B93" s="47" t="s">
        <v>80</v>
      </c>
      <c r="C93" s="44"/>
      <c r="D93" s="44" t="s">
        <v>79</v>
      </c>
      <c r="E93" s="131"/>
      <c r="F93" s="45">
        <v>68.5</v>
      </c>
      <c r="G93" s="45">
        <v>55.92</v>
      </c>
      <c r="H93" s="44" t="s">
        <v>146</v>
      </c>
      <c r="I93" s="52" t="s">
        <v>182</v>
      </c>
      <c r="J93" s="44"/>
      <c r="K93" s="43"/>
    </row>
    <row r="94" spans="1:11" s="46" customFormat="1" ht="40.5" customHeight="1">
      <c r="A94" s="43">
        <v>66</v>
      </c>
      <c r="B94" s="47" t="s">
        <v>80</v>
      </c>
      <c r="C94" s="44" t="s">
        <v>135</v>
      </c>
      <c r="D94" s="44" t="s">
        <v>77</v>
      </c>
      <c r="E94" s="131"/>
      <c r="F94" s="45">
        <v>68.5</v>
      </c>
      <c r="G94" s="45">
        <v>62.4</v>
      </c>
      <c r="H94" s="44" t="s">
        <v>147</v>
      </c>
      <c r="I94" s="52" t="s">
        <v>212</v>
      </c>
      <c r="J94" s="44"/>
      <c r="K94" s="43"/>
    </row>
    <row r="95" spans="1:11" s="46" customFormat="1" ht="14.25">
      <c r="A95" s="43">
        <v>67</v>
      </c>
      <c r="B95" s="47" t="s">
        <v>80</v>
      </c>
      <c r="C95" s="44" t="s">
        <v>138</v>
      </c>
      <c r="D95" s="44" t="s">
        <v>78</v>
      </c>
      <c r="E95" s="131"/>
      <c r="F95" s="45">
        <v>68.5</v>
      </c>
      <c r="G95" s="45">
        <v>50.58</v>
      </c>
      <c r="H95" s="44" t="s">
        <v>195</v>
      </c>
      <c r="I95" s="43" t="s">
        <v>217</v>
      </c>
      <c r="J95" s="44"/>
      <c r="K95" s="43"/>
    </row>
    <row r="96" spans="1:11" s="46" customFormat="1" ht="35.25" customHeight="1">
      <c r="A96" s="43">
        <v>68</v>
      </c>
      <c r="B96" s="47" t="s">
        <v>80</v>
      </c>
      <c r="C96" s="44" t="s">
        <v>139</v>
      </c>
      <c r="D96" s="44" t="s">
        <v>40</v>
      </c>
      <c r="E96" s="131"/>
      <c r="F96" s="45">
        <v>68.5</v>
      </c>
      <c r="G96" s="45">
        <v>59.75</v>
      </c>
      <c r="H96" s="44" t="s">
        <v>148</v>
      </c>
      <c r="I96" s="52" t="s">
        <v>182</v>
      </c>
      <c r="J96" s="44"/>
      <c r="K96" s="43"/>
    </row>
    <row r="97" spans="1:11" s="28" customFormat="1" ht="24" customHeight="1">
      <c r="A97" s="25"/>
      <c r="B97" s="25"/>
      <c r="C97" s="25"/>
      <c r="D97" s="27" t="s">
        <v>1</v>
      </c>
      <c r="E97" s="25"/>
      <c r="F97" s="1">
        <f>SUM(F90:F96)</f>
        <v>479.5</v>
      </c>
      <c r="G97" s="1">
        <f>SUM(G90:G96)</f>
        <v>398.33</v>
      </c>
      <c r="H97" s="1"/>
      <c r="I97" s="1"/>
      <c r="J97" s="1"/>
      <c r="K97" s="1"/>
    </row>
    <row r="98" spans="1:11" s="46" customFormat="1" ht="15">
      <c r="A98" s="43"/>
      <c r="B98" s="43"/>
      <c r="C98" s="43"/>
      <c r="D98" s="27" t="s">
        <v>45</v>
      </c>
      <c r="E98" s="43"/>
      <c r="F98" s="1">
        <f>F12+F15+F25+F37+F43+F51+F61+F67+F77+F83+F88+F97</f>
        <v>4658</v>
      </c>
      <c r="G98" s="1">
        <f>G12+G15+G25+G37+G43+G51+G61+G67+G77+G83+G88+G97</f>
        <v>2818.19675</v>
      </c>
      <c r="H98" s="1"/>
      <c r="I98" s="1"/>
      <c r="J98" s="1"/>
      <c r="K98" s="1"/>
    </row>
    <row r="99" spans="1:11" ht="15.75">
      <c r="A99" s="49"/>
      <c r="B99" s="49"/>
      <c r="C99" s="130" t="s">
        <v>187</v>
      </c>
      <c r="D99" s="130"/>
      <c r="E99" s="37"/>
      <c r="F99" s="38"/>
      <c r="G99" s="1">
        <f>G98*7/100</f>
        <v>197.2737725</v>
      </c>
      <c r="H99" s="39"/>
      <c r="I99" s="39"/>
      <c r="J99" s="39"/>
      <c r="K99" s="39"/>
    </row>
    <row r="100" spans="1:11" ht="15.75">
      <c r="A100" s="40"/>
      <c r="B100" s="40"/>
      <c r="C100" s="130" t="s">
        <v>188</v>
      </c>
      <c r="D100" s="130"/>
      <c r="E100" s="37"/>
      <c r="F100" s="38"/>
      <c r="G100" s="1">
        <f>G98+G99</f>
        <v>3015.4705225000002</v>
      </c>
      <c r="H100" s="39"/>
      <c r="I100" s="39"/>
      <c r="J100" s="39"/>
      <c r="K100" s="39"/>
    </row>
    <row r="101" ht="14.25">
      <c r="F101" s="30" t="s">
        <v>58</v>
      </c>
    </row>
    <row r="104" ht="14.25">
      <c r="G104" s="23" t="s">
        <v>185</v>
      </c>
    </row>
  </sheetData>
  <sheetProtection/>
  <mergeCells count="37">
    <mergeCell ref="C100:D100"/>
    <mergeCell ref="H4:H5"/>
    <mergeCell ref="I4:K4"/>
    <mergeCell ref="J17:J21"/>
    <mergeCell ref="A4:A5"/>
    <mergeCell ref="B4:B5"/>
    <mergeCell ref="C4:C5"/>
    <mergeCell ref="D4:D5"/>
    <mergeCell ref="E4:E5"/>
    <mergeCell ref="A6:K6"/>
    <mergeCell ref="E39:E42"/>
    <mergeCell ref="E27:E36"/>
    <mergeCell ref="C99:D99"/>
    <mergeCell ref="E53:E59"/>
    <mergeCell ref="E7:E11"/>
    <mergeCell ref="E45:E48"/>
    <mergeCell ref="E49:E50"/>
    <mergeCell ref="A1:K1"/>
    <mergeCell ref="E69:E76"/>
    <mergeCell ref="E85:E86"/>
    <mergeCell ref="E90:E96"/>
    <mergeCell ref="A78:K78"/>
    <mergeCell ref="A68:K68"/>
    <mergeCell ref="A26:K26"/>
    <mergeCell ref="A2:G2"/>
    <mergeCell ref="A13:K13"/>
    <mergeCell ref="A16:K16"/>
    <mergeCell ref="F4:G4"/>
    <mergeCell ref="A38:K38"/>
    <mergeCell ref="A62:K62"/>
    <mergeCell ref="A44:K44"/>
    <mergeCell ref="A84:K84"/>
    <mergeCell ref="A89:K89"/>
    <mergeCell ref="A52:K52"/>
    <mergeCell ref="E63:E66"/>
    <mergeCell ref="E79:E82"/>
    <mergeCell ref="E17:E23"/>
  </mergeCells>
  <conditionalFormatting sqref="J70">
    <cfRule type="duplicateValues" priority="7" dxfId="0">
      <formula>AND(COUNTIF($J$70:$J$70,J70)&gt;1,NOT(ISBLANK(J70)))</formula>
    </cfRule>
  </conditionalFormatting>
  <conditionalFormatting sqref="J71">
    <cfRule type="duplicateValues" priority="4" dxfId="0">
      <formula>AND(COUNTIF($J$71:$J$71,J71)&gt;1,NOT(ISBLANK(J71)))</formula>
    </cfRule>
  </conditionalFormatting>
  <hyperlinks>
    <hyperlink ref="A100" r:id="rId1" display="\\107cw\f\261 SUB CENTERS\20-02-2010\progress report 6 schemes on 20-02-2010(Vi).xls"/>
  </hyperlinks>
  <printOptions horizontalCentered="1"/>
  <pageMargins left="0.7" right="0.7" top="0.75" bottom="0.75" header="0.3" footer="0.3"/>
  <pageSetup horizontalDpi="600" verticalDpi="600" orientation="landscape" paperSize="5" scale="92" r:id="rId2"/>
  <headerFooter>
    <oddFooter>&amp;L&amp;6&amp;Z&amp;F&amp;R&amp;8 94 PHCs</oddFooter>
  </headerFooter>
  <rowBreaks count="7" manualBreakCount="7">
    <brk id="15" max="10" man="1"/>
    <brk id="25" max="10" man="1"/>
    <brk id="37" max="10" man="1"/>
    <brk id="51" max="10" man="1"/>
    <brk id="61" max="10" man="1"/>
    <brk id="77" max="10" man="1"/>
    <brk id="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APHMHIDC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Plandeo</dc:creator>
  <cp:keywords/>
  <dc:description/>
  <cp:lastModifiedBy>DELL</cp:lastModifiedBy>
  <cp:lastPrinted>2016-01-19T07:35:27Z</cp:lastPrinted>
  <dcterms:created xsi:type="dcterms:W3CDTF">2011-04-23T11:46:28Z</dcterms:created>
  <dcterms:modified xsi:type="dcterms:W3CDTF">2016-02-04T06:32:27Z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